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80" windowHeight="12615"/>
  </bookViews>
  <sheets>
    <sheet name="订单稻谷汇总 (青铜峡)" sheetId="3" r:id="rId1"/>
  </sheets>
  <definedNames>
    <definedName name="_xlnm.Print_Titles" localSheetId="0">'订单稻谷汇总 (青铜峡)'!$1:$3</definedName>
    <definedName name="_xlnm.Print_Area" localSheetId="0">'订单稻谷汇总 (青铜峡)'!$A$1:$N$11</definedName>
  </definedNames>
  <calcPr calcId="144525"/>
</workbook>
</file>

<file path=xl/sharedStrings.xml><?xml version="1.0" encoding="utf-8"?>
<sst xmlns="http://schemas.openxmlformats.org/spreadsheetml/2006/main" count="54">
  <si>
    <t>2022年自治区储备粮水稻基地建设补助资金发放名单公示表</t>
  </si>
  <si>
    <t>汇总单位：青铜峡市发展和改革局</t>
  </si>
  <si>
    <r>
      <rPr>
        <sz val="12"/>
        <rFont val="宋体"/>
        <charset val="134"/>
      </rPr>
      <t>日期：</t>
    </r>
    <r>
      <rPr>
        <sz val="12"/>
        <rFont val="Times New Roman"/>
        <charset val="134"/>
      </rPr>
      <t>2022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日</t>
    </r>
  </si>
  <si>
    <r>
      <rPr>
        <b/>
        <sz val="10"/>
        <rFont val="方正仿宋_GBK"/>
        <charset val="134"/>
      </rPr>
      <t>序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号</t>
    </r>
  </si>
  <si>
    <r>
      <rPr>
        <b/>
        <sz val="10"/>
        <rFont val="方正仿宋_GBK"/>
        <charset val="134"/>
      </rPr>
      <t>粮食生产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主体名称</t>
    </r>
  </si>
  <si>
    <t>申报面积（农业农村局数据）（亩）</t>
  </si>
  <si>
    <r>
      <rPr>
        <b/>
        <sz val="10"/>
        <rFont val="方正仿宋_GBK"/>
        <charset val="134"/>
      </rPr>
      <t>订单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面积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（亩）</t>
    </r>
  </si>
  <si>
    <r>
      <rPr>
        <b/>
        <sz val="10"/>
        <rFont val="宋体"/>
        <charset val="134"/>
      </rPr>
      <t>合同签订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按</t>
    </r>
    <r>
      <rPr>
        <b/>
        <sz val="10"/>
        <rFont val="Times New Roman"/>
        <charset val="134"/>
      </rPr>
      <t>400</t>
    </r>
    <r>
      <rPr>
        <b/>
        <sz val="10"/>
        <rFont val="方正仿宋_GBK"/>
        <charset val="134"/>
      </rPr>
      <t>公斤</t>
    </r>
    <r>
      <rPr>
        <b/>
        <sz val="10"/>
        <rFont val="Times New Roman"/>
        <charset val="134"/>
      </rPr>
      <t>/</t>
    </r>
    <r>
      <rPr>
        <b/>
        <sz val="10"/>
        <rFont val="方正仿宋_GBK"/>
        <charset val="134"/>
      </rPr>
      <t>亩核定（吨）</t>
    </r>
  </si>
  <si>
    <r>
      <rPr>
        <b/>
        <sz val="10"/>
        <rFont val="方正仿宋_GBK"/>
        <charset val="134"/>
      </rPr>
      <t>实际收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购数量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（公斤）</t>
    </r>
  </si>
  <si>
    <r>
      <rPr>
        <b/>
        <sz val="10"/>
        <rFont val="宋体"/>
        <charset val="134"/>
      </rPr>
      <t>订单履约率</t>
    </r>
    <r>
      <rPr>
        <b/>
        <sz val="10"/>
        <rFont val="Times New Roman"/>
        <charset val="134"/>
      </rPr>
      <t>%</t>
    </r>
  </si>
  <si>
    <t>折合享受拟补助面积
（亩）</t>
  </si>
  <si>
    <t>应享受补助金额（元）</t>
  </si>
  <si>
    <t>联系人</t>
  </si>
  <si>
    <r>
      <rPr>
        <b/>
        <sz val="10"/>
        <rFont val="方正仿宋_GBK"/>
        <charset val="134"/>
      </rPr>
      <t>联系电话</t>
    </r>
  </si>
  <si>
    <r>
      <rPr>
        <b/>
        <sz val="10"/>
        <rFont val="方正仿宋_GBK"/>
        <charset val="134"/>
      </rPr>
      <t>身份证号码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（社会信用代码）</t>
    </r>
  </si>
  <si>
    <t>银行账号</t>
  </si>
  <si>
    <t>开户银行</t>
  </si>
  <si>
    <r>
      <rPr>
        <sz val="9"/>
        <rFont val="方正仿宋_GBK"/>
        <charset val="134"/>
      </rPr>
      <t>合计</t>
    </r>
  </si>
  <si>
    <t>青铜峡市兴盛达农牧专业合作社</t>
  </si>
  <si>
    <t>哈兴弟</t>
  </si>
  <si>
    <t>136****3999</t>
  </si>
  <si>
    <t>63640381****2018G3J</t>
  </si>
  <si>
    <t>50128****0018</t>
  </si>
  <si>
    <t>黄河农村商业银行</t>
  </si>
  <si>
    <t>青铜峡市瞿靖镇银光村经济合作社</t>
  </si>
  <si>
    <t>花银才</t>
  </si>
  <si>
    <t>180****0372</t>
  </si>
  <si>
    <t>N260381****023356</t>
  </si>
  <si>
    <t>293380010****1357</t>
  </si>
  <si>
    <t>农业银行瞿靖分理处</t>
  </si>
  <si>
    <t>陈龙</t>
  </si>
  <si>
    <t>159****3744</t>
  </si>
  <si>
    <t>640381****05021811</t>
  </si>
  <si>
    <t>6229478310****30085</t>
  </si>
  <si>
    <t>李志锋</t>
  </si>
  <si>
    <t>138****1130</t>
  </si>
  <si>
    <t>640381****01041832</t>
  </si>
  <si>
    <t>62284112045****8872</t>
  </si>
  <si>
    <t>农业银行青铜峡市支行</t>
  </si>
  <si>
    <t>青铜峡市德祥种植专业合作社</t>
  </si>
  <si>
    <t>梁兵</t>
  </si>
  <si>
    <t>133****6995</t>
  </si>
  <si>
    <t>642101****04101716</t>
  </si>
  <si>
    <t>600317500****0001</t>
  </si>
  <si>
    <t>青铜峡市谷子丰家庭农场</t>
  </si>
  <si>
    <t>买克兵</t>
  </si>
  <si>
    <t>188****6161</t>
  </si>
  <si>
    <t>642101****01241710</t>
  </si>
  <si>
    <t>60024710****00001</t>
  </si>
  <si>
    <t>顾丽红</t>
  </si>
  <si>
    <t>138****4313</t>
  </si>
  <si>
    <t>640121****11220820</t>
  </si>
  <si>
    <t>62294788000****0434</t>
  </si>
  <si>
    <t>宁夏青铜峡农村商业银行股份有限公司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</si>
</sst>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31">
    <font>
      <sz val="12"/>
      <name val="宋体"/>
      <charset val="134"/>
    </font>
    <font>
      <sz val="12"/>
      <name val="Times New Roman"/>
      <charset val="134"/>
    </font>
    <font>
      <b/>
      <sz val="20"/>
      <name val="方正小标宋_GBK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b/>
      <sz val="10"/>
      <name val="方正仿宋_GBK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9"/>
      <color rgb="FFFF0000"/>
      <name val="Times New Roman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6" borderId="8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0000"/>
  </sheetPr>
  <dimension ref="A1:U11"/>
  <sheetViews>
    <sheetView showGridLines="0" showZeros="0" tabSelected="1" view="pageBreakPreview" zoomScaleNormal="100" zoomScaleSheetLayoutView="100" workbookViewId="0">
      <pane ySplit="3" topLeftCell="A4" activePane="bottomLeft" state="frozen"/>
      <selection/>
      <selection pane="bottomLeft" activeCell="R8" sqref="R8"/>
    </sheetView>
  </sheetViews>
  <sheetFormatPr defaultColWidth="9" defaultRowHeight="15.75"/>
  <cols>
    <col min="1" max="1" width="3.08333333333333" style="1" customWidth="1"/>
    <col min="2" max="2" width="10.5" style="1" customWidth="1"/>
    <col min="3" max="3" width="9.125" style="1" customWidth="1"/>
    <col min="4" max="4" width="7.625" style="1" customWidth="1"/>
    <col min="5" max="5" width="6.125" style="1" customWidth="1"/>
    <col min="6" max="6" width="9.5" style="1" customWidth="1"/>
    <col min="7" max="7" width="8.875" style="1" customWidth="1"/>
    <col min="8" max="8" width="7.25" style="1" customWidth="1"/>
    <col min="9" max="9" width="8.625" style="1" customWidth="1"/>
    <col min="10" max="10" width="8.5" style="1" customWidth="1"/>
    <col min="11" max="11" width="11.125" style="1" customWidth="1"/>
    <col min="12" max="12" width="18.3333333333333" style="1" customWidth="1"/>
    <col min="13" max="13" width="16.5" style="1" customWidth="1"/>
    <col min="14" max="14" width="10.75" style="1" customWidth="1"/>
    <col min="15" max="16" width="10" style="1" customWidth="1"/>
    <col min="17" max="17" width="7.33333333333333" style="1" customWidth="1"/>
    <col min="18" max="18" width="23.8333333333333" style="1" customWidth="1"/>
    <col min="19" max="19" width="8.25" style="1" customWidth="1"/>
    <col min="20" max="20" width="7.91666666666667" style="1" customWidth="1"/>
    <col min="21" max="21" width="6.58333333333333" style="1" customWidth="1"/>
    <col min="22" max="16384" width="9" style="1"/>
  </cols>
  <sheetData>
    <row r="1" ht="30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1"/>
      <c r="P1" s="21"/>
      <c r="Q1" s="21"/>
      <c r="R1" s="21"/>
      <c r="S1" s="21"/>
      <c r="T1" s="21"/>
      <c r="U1" s="21"/>
    </row>
    <row r="2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22"/>
      <c r="M2" s="23" t="s">
        <v>2</v>
      </c>
      <c r="N2" s="24"/>
      <c r="O2" s="24"/>
    </row>
    <row r="3" ht="78" customHeight="1" spans="1:14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7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5" t="s">
        <v>13</v>
      </c>
      <c r="L3" s="5" t="s">
        <v>14</v>
      </c>
      <c r="M3" s="6" t="s">
        <v>15</v>
      </c>
      <c r="N3" s="6" t="s">
        <v>16</v>
      </c>
    </row>
    <row r="4" ht="30" customHeight="1" spans="1:14">
      <c r="A4" s="8" t="s">
        <v>17</v>
      </c>
      <c r="B4" s="9"/>
      <c r="C4" s="10">
        <f>SUM(C5:C11)</f>
        <v>5525</v>
      </c>
      <c r="D4" s="10">
        <f>SUM(D5:D11)</f>
        <v>5525</v>
      </c>
      <c r="E4" s="11">
        <f>SUM(E5:E11)</f>
        <v>2210</v>
      </c>
      <c r="F4" s="11">
        <f>SUM(F5:F11)</f>
        <v>887486</v>
      </c>
      <c r="G4" s="12">
        <f>F4/E4/1000*100</f>
        <v>40.1577375565611</v>
      </c>
      <c r="H4" s="12">
        <f>SUM(H5:H11)</f>
        <v>2218.7</v>
      </c>
      <c r="I4" s="12">
        <f>SUM(I5:I11)</f>
        <v>221870</v>
      </c>
      <c r="J4" s="12"/>
      <c r="K4" s="25"/>
      <c r="L4" s="25"/>
      <c r="M4" s="25"/>
      <c r="N4" s="25"/>
    </row>
    <row r="5" ht="45" customHeight="1" spans="1:14">
      <c r="A5" s="13">
        <v>1</v>
      </c>
      <c r="B5" s="14" t="s">
        <v>18</v>
      </c>
      <c r="C5" s="13">
        <v>2000</v>
      </c>
      <c r="D5" s="13">
        <v>2000</v>
      </c>
      <c r="E5" s="13">
        <f>D5*0.4</f>
        <v>800</v>
      </c>
      <c r="F5" s="15">
        <f>11367+37960+28710+34580+36100+30860+29580+30600+27800+29620+21280+5840</f>
        <v>324297</v>
      </c>
      <c r="G5" s="12">
        <f>F5/E5/1000*100</f>
        <v>40.537125</v>
      </c>
      <c r="H5" s="12">
        <v>810.7</v>
      </c>
      <c r="I5" s="12">
        <f>H5*100</f>
        <v>81070</v>
      </c>
      <c r="J5" s="26" t="s">
        <v>19</v>
      </c>
      <c r="K5" s="13" t="s">
        <v>20</v>
      </c>
      <c r="L5" s="13" t="s">
        <v>21</v>
      </c>
      <c r="M5" s="29" t="s">
        <v>22</v>
      </c>
      <c r="N5" s="16" t="s">
        <v>23</v>
      </c>
    </row>
    <row r="6" ht="45" customHeight="1" spans="1:14">
      <c r="A6" s="13">
        <v>2</v>
      </c>
      <c r="B6" s="16" t="s">
        <v>24</v>
      </c>
      <c r="C6" s="13">
        <v>340</v>
      </c>
      <c r="D6" s="13">
        <v>340</v>
      </c>
      <c r="E6" s="13">
        <f t="shared" ref="E6:E11" si="0">D6*0.4</f>
        <v>136</v>
      </c>
      <c r="F6" s="15">
        <f>37798</f>
        <v>37798</v>
      </c>
      <c r="G6" s="12">
        <f t="shared" ref="G6:G11" si="1">F6/E6/1000*100</f>
        <v>27.7926470588235</v>
      </c>
      <c r="H6" s="12">
        <v>94.5</v>
      </c>
      <c r="I6" s="12">
        <f t="shared" ref="I6:I11" si="2">H6*100</f>
        <v>9450</v>
      </c>
      <c r="J6" s="26" t="s">
        <v>25</v>
      </c>
      <c r="K6" s="13" t="s">
        <v>26</v>
      </c>
      <c r="L6" s="13" t="s">
        <v>27</v>
      </c>
      <c r="M6" s="29" t="s">
        <v>28</v>
      </c>
      <c r="N6" s="16" t="s">
        <v>29</v>
      </c>
    </row>
    <row r="7" ht="45" customHeight="1" spans="1:14">
      <c r="A7" s="13">
        <v>3</v>
      </c>
      <c r="B7" s="16" t="s">
        <v>30</v>
      </c>
      <c r="C7" s="13">
        <v>1000</v>
      </c>
      <c r="D7" s="13">
        <v>1000</v>
      </c>
      <c r="E7" s="13">
        <f t="shared" si="0"/>
        <v>400</v>
      </c>
      <c r="F7" s="15">
        <f>20780+32274+20335+20031+20188+20429+31860+19523+20460+20149+20750+19780+20880</f>
        <v>287439</v>
      </c>
      <c r="G7" s="12">
        <f t="shared" si="1"/>
        <v>71.85975</v>
      </c>
      <c r="H7" s="12">
        <v>718.6</v>
      </c>
      <c r="I7" s="12">
        <f t="shared" si="2"/>
        <v>71860</v>
      </c>
      <c r="J7" s="16" t="s">
        <v>30</v>
      </c>
      <c r="K7" s="13" t="s">
        <v>31</v>
      </c>
      <c r="L7" s="27" t="s">
        <v>32</v>
      </c>
      <c r="M7" s="29" t="s">
        <v>33</v>
      </c>
      <c r="N7" s="16" t="s">
        <v>23</v>
      </c>
    </row>
    <row r="8" ht="45" customHeight="1" spans="1:14">
      <c r="A8" s="13">
        <v>4</v>
      </c>
      <c r="B8" s="16" t="s">
        <v>34</v>
      </c>
      <c r="C8" s="13">
        <v>150</v>
      </c>
      <c r="D8" s="17">
        <v>150</v>
      </c>
      <c r="E8" s="13">
        <f t="shared" si="0"/>
        <v>60</v>
      </c>
      <c r="F8" s="15">
        <f>29451</f>
        <v>29451</v>
      </c>
      <c r="G8" s="12">
        <f t="shared" si="1"/>
        <v>49.085</v>
      </c>
      <c r="H8" s="12">
        <v>73.6</v>
      </c>
      <c r="I8" s="12">
        <f t="shared" si="2"/>
        <v>7360</v>
      </c>
      <c r="J8" s="16" t="s">
        <v>34</v>
      </c>
      <c r="K8" s="13" t="s">
        <v>35</v>
      </c>
      <c r="L8" s="29" t="s">
        <v>36</v>
      </c>
      <c r="M8" s="29" t="s">
        <v>37</v>
      </c>
      <c r="N8" s="16" t="s">
        <v>38</v>
      </c>
    </row>
    <row r="9" ht="45" customHeight="1" spans="1:14">
      <c r="A9" s="13">
        <v>5</v>
      </c>
      <c r="B9" s="16" t="s">
        <v>39</v>
      </c>
      <c r="C9" s="13">
        <v>600</v>
      </c>
      <c r="D9" s="13">
        <v>600</v>
      </c>
      <c r="E9" s="13">
        <f t="shared" si="0"/>
        <v>240</v>
      </c>
      <c r="F9" s="15">
        <f>20020</f>
        <v>20020</v>
      </c>
      <c r="G9" s="12">
        <f t="shared" si="1"/>
        <v>8.34166666666667</v>
      </c>
      <c r="H9" s="12">
        <v>50.1</v>
      </c>
      <c r="I9" s="12">
        <f t="shared" si="2"/>
        <v>5010</v>
      </c>
      <c r="J9" s="26" t="s">
        <v>40</v>
      </c>
      <c r="K9" s="13" t="s">
        <v>41</v>
      </c>
      <c r="L9" s="29" t="s">
        <v>42</v>
      </c>
      <c r="M9" s="29" t="s">
        <v>43</v>
      </c>
      <c r="N9" s="16" t="s">
        <v>23</v>
      </c>
    </row>
    <row r="10" ht="45" customHeight="1" spans="1:14">
      <c r="A10" s="13">
        <v>6</v>
      </c>
      <c r="B10" s="16" t="s">
        <v>44</v>
      </c>
      <c r="C10" s="13">
        <v>1000</v>
      </c>
      <c r="D10" s="13">
        <v>1000</v>
      </c>
      <c r="E10" s="13">
        <f t="shared" si="0"/>
        <v>400</v>
      </c>
      <c r="F10" s="15">
        <f>13088+23008+12940+21839+15072+12840+14840+12494+24720</f>
        <v>150841</v>
      </c>
      <c r="G10" s="12">
        <f t="shared" si="1"/>
        <v>37.71025</v>
      </c>
      <c r="H10" s="12">
        <v>377.1</v>
      </c>
      <c r="I10" s="12">
        <f t="shared" si="2"/>
        <v>37710</v>
      </c>
      <c r="J10" s="26" t="s">
        <v>45</v>
      </c>
      <c r="K10" s="13" t="s">
        <v>46</v>
      </c>
      <c r="L10" s="29" t="s">
        <v>47</v>
      </c>
      <c r="M10" s="29" t="s">
        <v>48</v>
      </c>
      <c r="N10" s="16" t="s">
        <v>23</v>
      </c>
    </row>
    <row r="11" ht="45" customHeight="1" spans="1:14">
      <c r="A11" s="13">
        <v>7</v>
      </c>
      <c r="B11" s="18" t="s">
        <v>49</v>
      </c>
      <c r="C11" s="19">
        <v>435</v>
      </c>
      <c r="D11" s="19">
        <v>435</v>
      </c>
      <c r="E11" s="13">
        <f t="shared" si="0"/>
        <v>174</v>
      </c>
      <c r="F11" s="20">
        <f>11960+12860+12820</f>
        <v>37640</v>
      </c>
      <c r="G11" s="12">
        <f t="shared" si="1"/>
        <v>21.632183908046</v>
      </c>
      <c r="H11" s="12">
        <v>94.1</v>
      </c>
      <c r="I11" s="12">
        <f t="shared" si="2"/>
        <v>9410</v>
      </c>
      <c r="J11" s="18" t="s">
        <v>49</v>
      </c>
      <c r="K11" s="27" t="s">
        <v>50</v>
      </c>
      <c r="L11" s="29" t="s">
        <v>51</v>
      </c>
      <c r="M11" s="29" t="s">
        <v>52</v>
      </c>
      <c r="N11" s="28" t="s">
        <v>53</v>
      </c>
    </row>
  </sheetData>
  <mergeCells count="3">
    <mergeCell ref="A1:N1"/>
    <mergeCell ref="M2:O2"/>
    <mergeCell ref="A4:B4"/>
  </mergeCells>
  <pageMargins left="0.169444444444444" right="0.0388888888888889" top="0.629166666666667" bottom="0.15625" header="0.432638888888889" footer="0.313888888888889"/>
  <pageSetup paperSize="9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订单稻谷汇总 (青铜峡)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NXCBL</dc:creator>
  <cp:lastModifiedBy>云逸风汐</cp:lastModifiedBy>
  <dcterms:created xsi:type="dcterms:W3CDTF">2016-12-02T08:54:00Z</dcterms:created>
  <cp:lastPrinted>2022-09-27T09:19:00Z</cp:lastPrinted>
  <dcterms:modified xsi:type="dcterms:W3CDTF">2022-12-20T08:13:24Z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  <property fmtid="{D5CDD505-2E9C-101B-9397-08002B2CF9AE}" pid="3" name="ICV">
    <vt:lpwstr>33D3404C0F974993B0006C10040613F7</vt:lpwstr>
  </property>
</Properties>
</file>