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0.10.30" sheetId="7" r:id="rId1"/>
    <sheet name="2020.9.18" sheetId="6" r:id="rId2"/>
    <sheet name="2020.8.31 " sheetId="5" r:id="rId3"/>
    <sheet name="2020.8.12 " sheetId="4" r:id="rId4"/>
    <sheet name="2020.7.31" sheetId="3" r:id="rId5"/>
    <sheet name="2020.6.30" sheetId="2" r:id="rId6"/>
    <sheet name="Sheet1" sheetId="1" r:id="rId7"/>
  </sheets>
  <definedNames>
    <definedName name="_xlnm.Print_Titles" localSheetId="5">'2020.6.30'!$1:$4</definedName>
    <definedName name="_xlnm.Print_Titles" localSheetId="4">'2020.7.31'!$1:$4</definedName>
    <definedName name="_xlnm.Print_Titles" localSheetId="3">'2020.8.12 '!$1:$4</definedName>
    <definedName name="_xlnm.Print_Titles" localSheetId="2">'2020.8.31 '!$1:$4</definedName>
    <definedName name="_xlnm.Print_Titles" localSheetId="1">'2020.9.18'!$1:$4</definedName>
    <definedName name="_xlnm.Print_Titles" localSheetId="0">'2020.10.30'!$1:$5</definedName>
  </definedNames>
  <calcPr calcId="144525"/>
</workbook>
</file>

<file path=xl/sharedStrings.xml><?xml version="1.0" encoding="utf-8"?>
<sst xmlns="http://schemas.openxmlformats.org/spreadsheetml/2006/main" count="434" uniqueCount="121">
  <si>
    <t>青铜峡市2020年财政专项扶贫资金实施项目及资金拨付情况统计表</t>
  </si>
  <si>
    <t>单位：万元</t>
  </si>
  <si>
    <t>序号</t>
  </si>
  <si>
    <t>项目名称</t>
  </si>
  <si>
    <t>项目实施单位</t>
  </si>
  <si>
    <t>项目实施完成情况</t>
  </si>
  <si>
    <t xml:space="preserve">项目资金完成情况
</t>
  </si>
  <si>
    <t>备注</t>
  </si>
  <si>
    <t>项目建设内容</t>
  </si>
  <si>
    <t>项目概算投资</t>
  </si>
  <si>
    <t>项目完成情况</t>
  </si>
  <si>
    <t>项目资金安排</t>
  </si>
  <si>
    <t>项目资金支付</t>
  </si>
  <si>
    <t>支付比例</t>
  </si>
  <si>
    <t>合       计</t>
  </si>
  <si>
    <t>“雨露计划”</t>
  </si>
  <si>
    <t>扶贫办</t>
  </si>
  <si>
    <t>对2020—2021学年建档立卡贫困户中接受中、高职教育的学生实施“雨露计划”扶贫助学职业教育260人。</t>
  </si>
  <si>
    <t>已完成春季“雨露计划”352人，秋季“雨露计划”正在实施中。</t>
  </si>
  <si>
    <t>致富带头人培训</t>
  </si>
  <si>
    <t>开展脱贫创业致富带头人、脱贫创业志愿者（导师）和参与创业建档立卡贫困户培训，计划培训30人。</t>
  </si>
  <si>
    <t>已完成30人致富带头人培训任务。</t>
  </si>
  <si>
    <t>技能培训（包括驾驶员）</t>
  </si>
  <si>
    <t>人社局</t>
  </si>
  <si>
    <t>针对有劳动能力和培训意愿的建档立卡贫困劳动力（含“十二五”生态移民、“十三五”易地扶贫搬迁移民）开展各类职业技术培训，计划培训310人。</t>
  </si>
  <si>
    <t>已完成技能培训（驾驶员）任务502人。</t>
  </si>
  <si>
    <t>实用技术培训</t>
  </si>
  <si>
    <t>农业农村局</t>
  </si>
  <si>
    <t>以建档立卡贫困户为主要对象，依托贫困区域优势特色产业，重点培训特色养殖及种植技术，计划培训100人。</t>
  </si>
  <si>
    <t>已完成100人实用技术培训培训任务。</t>
  </si>
  <si>
    <t>扶贫干部培训</t>
  </si>
  <si>
    <t>组织部</t>
  </si>
  <si>
    <t>对全市党政机关、事业单位扶贫帮扶干部、镇扶贫专干、贫困村干部、驻村工作队员进行精准脱贫政策知识和业务能力拓展培训。</t>
  </si>
  <si>
    <t>已完成扶贫干部培训任务,培训230人次。</t>
  </si>
  <si>
    <t>2020年建档立卡贫困户“扶贫保”</t>
  </si>
  <si>
    <t>对全市建档立卡贫困家庭实施大病补充医疗保险3039户14131人。</t>
  </si>
  <si>
    <t>已完成建档立卡贫困家庭实施大病补充医疗保险3146户14482人。完成资金101.40万元。</t>
  </si>
  <si>
    <t>2020年建档立卡贫困户小额信贷风险保证金及贴息</t>
  </si>
  <si>
    <t>金融局</t>
  </si>
  <si>
    <t>完成小额信贷任务2000万元，风险补偿金200万元。用于建档立卡贫困户小额信贷贴息及肉牛托管贷款贴息，计划资金532万元。</t>
  </si>
  <si>
    <t>完成小额信贷万元，兑付贴息资金740.87万元。</t>
  </si>
  <si>
    <t>2020年全市范围内建档立卡贫困户、边缘户就业创业、发展种养殖业扶持政策</t>
  </si>
  <si>
    <t>各镇</t>
  </si>
  <si>
    <t>2020年全市范围内建档立卡贫困户、边缘户就业创业、发展种养殖业扶持政策，计划安排资金1695万元。</t>
  </si>
  <si>
    <t>已落实建档立卡贫困户、边缘户就业创业、发展种养殖业扶持政策资金1668.82万元。</t>
  </si>
  <si>
    <t>青铜峡镇同进村扶贫设施温棚建设二期项目</t>
  </si>
  <si>
    <t>青铜峡镇</t>
  </si>
  <si>
    <t>新建羊舍48座、看护房720平方米，道路硬化3000平方米、排水沟1000米，配套建设给排水、电气等附属设施</t>
  </si>
  <si>
    <t>项目已完工并通过初步竣工验收交付使用，正在进行结算审计准备工作。</t>
  </si>
  <si>
    <t>青铜峡镇同兴村养殖园区建设二期项目</t>
  </si>
  <si>
    <t>新建日光温棚28栋、砂石路面2880平方米、修整土路3840平方米、排水沟砌护416平方米，250KVA箱变1台，敷设输电线1200米等</t>
  </si>
  <si>
    <t>邵岗镇同乐村设施农业扶贫项目二期建设工程</t>
  </si>
  <si>
    <t>邵岗镇</t>
  </si>
  <si>
    <t>建设日光温室27座25285平方米，配套建设砂石路、电力、节水灌溉等基础设施。</t>
  </si>
  <si>
    <t>项目已完工并通过初步竣工验收交付使用，正在进行结算审计工作。</t>
  </si>
  <si>
    <t>邵岗镇同富同乐移民村设施农业扶贫项目</t>
  </si>
  <si>
    <t>建设日光温室30座22400平方米、室外砂石路2464米、排水沟1115米、350立方米蓄水池1座、土方平整46643立方米，配套建设电力、节水灌溉等基础设施。</t>
  </si>
  <si>
    <t>邵岗镇同富同乐移民村养殖园区扶贫项目</t>
  </si>
  <si>
    <t>新建羊圈80座16000平方米、牛圈20座4000平方米、兽医站1座35平方米、看护房1500平方米、土方回填53980立方米，配套建设砂石道路、电力、节水灌溉等基础设施。</t>
  </si>
  <si>
    <t>青铜峡镇同进生态移民村经果林产业及土地修复扶贫项目</t>
  </si>
  <si>
    <t>种植优质经果林5020亩，土地修复6780亩，配套建设作业道路50876米</t>
  </si>
  <si>
    <t>该项目计划三年完成，概算总投资4894万元，2020年计划完成投资2800万元。截止10月15日，2020年计划建设任务已全部结算。</t>
  </si>
  <si>
    <t>十三五叶盛镇异地搬迁后续扶持项目</t>
  </si>
  <si>
    <t>叶盛镇</t>
  </si>
  <si>
    <t>完善配套基础设施建设。</t>
  </si>
  <si>
    <t>项目已完工，并通过竣工验收结算审计交付使用。</t>
  </si>
  <si>
    <t>十三五瞿靖镇异地搬迁后续扶持项目</t>
  </si>
  <si>
    <t>瞿靖镇</t>
  </si>
  <si>
    <t>十三五邵岗镇异地搬迁后续扶持项目</t>
  </si>
  <si>
    <t>青铜峡镇同兴村、同进村牛羊养殖场排水沟项目</t>
  </si>
  <si>
    <t>同兴村新建排水沟1000米、同进村新建排水沟1500米等。</t>
  </si>
  <si>
    <t>项目已完工并通过初步竣工验收交付使用，正在准备结算审计。</t>
  </si>
  <si>
    <t>青铜峡市同兴同进移民村饮水水质巩固提升工程建设</t>
  </si>
  <si>
    <t>住建局</t>
  </si>
  <si>
    <r>
      <rPr>
        <sz val="11"/>
        <color theme="1"/>
        <rFont val="方正仿宋_GBK"/>
        <charset val="134"/>
      </rPr>
      <t>维修三趟墩人饮站864m</t>
    </r>
    <r>
      <rPr>
        <sz val="11"/>
        <color theme="1"/>
        <rFont val="宋体"/>
        <charset val="134"/>
      </rPr>
      <t>³</t>
    </r>
    <r>
      <rPr>
        <sz val="11"/>
        <color theme="1"/>
        <rFont val="方正仿宋_GBK"/>
        <charset val="134"/>
      </rPr>
      <t>/d反渗透水处理设施进行维护保养，更换反渗透膜处理单元，重新开启并投入运行；新建300m</t>
    </r>
    <r>
      <rPr>
        <sz val="11"/>
        <color theme="1"/>
        <rFont val="宋体"/>
        <charset val="134"/>
      </rPr>
      <t>³</t>
    </r>
    <r>
      <rPr>
        <sz val="11"/>
        <color theme="1"/>
        <rFont val="方正仿宋_GBK"/>
        <charset val="134"/>
      </rPr>
      <t>/d水质提升车间一座，车间内新建300m</t>
    </r>
    <r>
      <rPr>
        <sz val="11"/>
        <color theme="1"/>
        <rFont val="宋体"/>
        <charset val="134"/>
      </rPr>
      <t>³</t>
    </r>
    <r>
      <rPr>
        <sz val="11"/>
        <color theme="1"/>
        <rFont val="方正仿宋_GBK"/>
        <charset val="134"/>
      </rPr>
      <t>/d反渗透水处理设施、消毒设施和供配电系统。</t>
    </r>
  </si>
  <si>
    <t>青铜峡市同富同乐移民村饮水水质巩固提升工程建设</t>
  </si>
  <si>
    <r>
      <rPr>
        <sz val="11"/>
        <color theme="1"/>
        <rFont val="方正仿宋_GBK"/>
        <charset val="134"/>
      </rPr>
      <t>在同乐村供水站新建300m</t>
    </r>
    <r>
      <rPr>
        <sz val="11"/>
        <color theme="1"/>
        <rFont val="宋体"/>
        <charset val="134"/>
      </rPr>
      <t>³</t>
    </r>
    <r>
      <rPr>
        <sz val="11"/>
        <color theme="1"/>
        <rFont val="方正仿宋_GBK"/>
        <charset val="134"/>
      </rPr>
      <t>/d水质提升车间一座，车间内新建300m</t>
    </r>
    <r>
      <rPr>
        <sz val="11"/>
        <color theme="1"/>
        <rFont val="宋体"/>
        <charset val="134"/>
      </rPr>
      <t>³</t>
    </r>
    <r>
      <rPr>
        <sz val="11"/>
        <color theme="1"/>
        <rFont val="方正仿宋_GBK"/>
        <charset val="134"/>
      </rPr>
      <t>/d反渗透水处理设施、消毒设施和供配电系统。</t>
    </r>
  </si>
  <si>
    <t>青铜峡镇同进村农田建设高效节水灌溉蓄水池田间滴灌建设扶贫项目</t>
  </si>
  <si>
    <t>新建三万立方蓄水池一座，配套滴灌带建设。</t>
  </si>
  <si>
    <t>项目正在进行施工，计划于11月底竣工。</t>
  </si>
  <si>
    <t>邵岗镇同富同乐村住房维修项目</t>
  </si>
  <si>
    <t>对122户房屋存在漏雨和墙面裂缝情况进行维修改造。</t>
  </si>
  <si>
    <t>项目已通过竣工验收交付使用。</t>
  </si>
  <si>
    <t>邵岗镇同乐村设施温棚维修加固工程</t>
  </si>
  <si>
    <t>对同乐村85栋温棚因自然灾害受损温棚进行加固维修。</t>
  </si>
  <si>
    <t>邵岗镇同乐村完善配套基础设施项目</t>
  </si>
  <si>
    <t>对同乐村村级办公场所供暖、供水、管网等配套基础设施进行完善维护。</t>
  </si>
  <si>
    <t>青铜峡市2020年财政专项扶贫资金支付进度表</t>
  </si>
  <si>
    <t>项目</t>
  </si>
  <si>
    <t>资金安排</t>
  </si>
  <si>
    <t>资金支付</t>
  </si>
  <si>
    <t>资金支付进度%</t>
  </si>
  <si>
    <t>合计</t>
  </si>
  <si>
    <t>中央
专项扶贫资金</t>
  </si>
  <si>
    <t>中央脱贫攻坚补短板补助资金</t>
  </si>
  <si>
    <t>自治区预算内资金</t>
  </si>
  <si>
    <t>自治区
专项扶贫资金</t>
  </si>
  <si>
    <t>地方债资金</t>
  </si>
  <si>
    <t>驾驶员65.248万元，技能培训13.504万元、8月20日付驾驶员27.95万元。</t>
  </si>
  <si>
    <t>青铜峡镇同进村农田建设高效节水灌溉蓄水池及一区田间滴灌建设扶贫项目</t>
  </si>
  <si>
    <t xml:space="preserve"> 说明：财政专项资金总支付率：80.12%</t>
  </si>
  <si>
    <t>其中：1、中央财政专项资金支付率：%</t>
  </si>
  <si>
    <t xml:space="preserve">    2、自治区财政专项资金支付率：%</t>
  </si>
  <si>
    <t xml:space="preserve">  3、自治区地方债资金支付率：%</t>
  </si>
  <si>
    <t>j驾驶员65.248万元，技能培训13.504万元、8月20日付驾驶员27.95万元。</t>
  </si>
  <si>
    <t>未制定分配方案</t>
  </si>
  <si>
    <t xml:space="preserve"> 说明：财政专项资金总支付率：72.87%</t>
  </si>
  <si>
    <t>j驾驶员65.248万元，技能培训13.504万元</t>
  </si>
  <si>
    <t>青铜峡镇同进生态移民村土地整理及道路平整扶贫建设项目</t>
  </si>
  <si>
    <t>2020年中央财政专项扶贫资金（奖励资金）</t>
  </si>
  <si>
    <t>未安排资金</t>
  </si>
  <si>
    <t>异地搬迁后续扶持项目</t>
  </si>
  <si>
    <t>支持贫困劳动力就业和产业对接项目</t>
  </si>
  <si>
    <t>青铜峡市邵岗镇移民村扶贫基础设施建设项目-公厕新建工程</t>
  </si>
  <si>
    <t>青铜峡镇同进村扶贫产业园2号泵站维修改造工程</t>
  </si>
  <si>
    <t xml:space="preserve"> 说明：财政专项资金总支付率：64.66%</t>
  </si>
  <si>
    <t>其中：1、中央财政专项资金支付率：69.55%</t>
  </si>
  <si>
    <t xml:space="preserve">    2、自治区财政专项资金支付率：69.03%</t>
  </si>
  <si>
    <t xml:space="preserve">  3、自治区地方债资金支付率：67.47%</t>
  </si>
  <si>
    <t>扶贫办及相关镇</t>
  </si>
  <si>
    <t>水务局</t>
  </si>
</sst>
</file>

<file path=xl/styles.xml><?xml version="1.0" encoding="utf-8"?>
<styleSheet xmlns="http://schemas.openxmlformats.org/spreadsheetml/2006/main">
  <numFmts count="5">
    <numFmt numFmtId="41" formatCode="_ * #,##0_ ;_ * \-#,##0_ ;_ * &quot;-&quot;_ ;_ @_ "/>
    <numFmt numFmtId="176" formatCode="0.00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宋体"/>
      <charset val="134"/>
      <scheme val="minor"/>
    </font>
    <font>
      <b/>
      <sz val="12"/>
      <color theme="1"/>
      <name val="方正仿宋_GBK"/>
      <charset val="134"/>
    </font>
    <font>
      <b/>
      <sz val="11"/>
      <color theme="1"/>
      <name val="方正仿宋_GBK"/>
      <charset val="134"/>
    </font>
    <font>
      <sz val="12"/>
      <color theme="1"/>
      <name val="方正仿宋_GBK"/>
      <charset val="134"/>
    </font>
    <font>
      <sz val="11"/>
      <color theme="1"/>
      <name val="方正仿宋_GBK"/>
      <charset val="134"/>
    </font>
    <font>
      <sz val="11"/>
      <color theme="1"/>
      <name val="黑体"/>
      <charset val="134"/>
    </font>
    <font>
      <sz val="22"/>
      <color theme="1"/>
      <name val="方正小标宋_GBK"/>
      <charset val="134"/>
    </font>
    <font>
      <b/>
      <sz val="20"/>
      <color theme="1"/>
      <name val="黑体"/>
      <charset val="134"/>
    </font>
    <font>
      <b/>
      <sz val="20"/>
      <color theme="1"/>
      <name val="宋体"/>
      <charset val="134"/>
      <scheme val="minor"/>
    </font>
    <font>
      <b/>
      <sz val="12"/>
      <color theme="1"/>
      <name val="宋体"/>
      <charset val="134"/>
      <scheme val="minor"/>
    </font>
    <font>
      <b/>
      <sz val="9"/>
      <color theme="1"/>
      <name val="方正仿宋_GBK"/>
      <charset val="134"/>
    </font>
    <font>
      <b/>
      <sz val="10"/>
      <color theme="1"/>
      <name val="方正仿宋_GBK"/>
      <charset val="134"/>
    </font>
    <font>
      <b/>
      <sz val="11"/>
      <color theme="1"/>
      <name val="宋体"/>
      <charset val="134"/>
      <scheme val="minor"/>
    </font>
    <font>
      <sz val="11"/>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3"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1" applyNumberFormat="0" applyFill="0" applyAlignment="0" applyProtection="0">
      <alignment vertical="center"/>
    </xf>
    <xf numFmtId="0" fontId="16" fillId="0" borderId="11" applyNumberFormat="0" applyFill="0" applyAlignment="0" applyProtection="0">
      <alignment vertical="center"/>
    </xf>
    <xf numFmtId="0" fontId="22" fillId="27" borderId="0" applyNumberFormat="0" applyBorder="0" applyAlignment="0" applyProtection="0">
      <alignment vertical="center"/>
    </xf>
    <xf numFmtId="0" fontId="19" fillId="0" borderId="15" applyNumberFormat="0" applyFill="0" applyAlignment="0" applyProtection="0">
      <alignment vertical="center"/>
    </xf>
    <xf numFmtId="0" fontId="22" fillId="20" borderId="0" applyNumberFormat="0" applyBorder="0" applyAlignment="0" applyProtection="0">
      <alignment vertical="center"/>
    </xf>
    <xf numFmtId="0" fontId="23" fillId="13" borderId="12" applyNumberFormat="0" applyAlignment="0" applyProtection="0">
      <alignment vertical="center"/>
    </xf>
    <xf numFmtId="0" fontId="30" fillId="13" borderId="16" applyNumberFormat="0" applyAlignment="0" applyProtection="0">
      <alignment vertical="center"/>
    </xf>
    <xf numFmtId="0" fontId="15" fillId="4" borderId="10"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17" applyNumberFormat="0" applyFill="0" applyAlignment="0" applyProtection="0">
      <alignment vertical="center"/>
    </xf>
    <xf numFmtId="0" fontId="25" fillId="0" borderId="14"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4" fillId="6" borderId="0" applyNumberFormat="0" applyBorder="0" applyAlignment="0" applyProtection="0">
      <alignment vertical="center"/>
    </xf>
    <xf numFmtId="0" fontId="22" fillId="18" borderId="0" applyNumberFormat="0" applyBorder="0" applyAlignment="0" applyProtection="0">
      <alignment vertical="center"/>
    </xf>
  </cellStyleXfs>
  <cellXfs count="77">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31" fontId="9" fillId="0" borderId="0" xfId="0" applyNumberFormat="1" applyFont="1" applyFill="1" applyAlignment="1">
      <alignment horizontal="right" vertical="center" wrapText="1"/>
    </xf>
    <xf numFmtId="0" fontId="9" fillId="0" borderId="0" xfId="0" applyFont="1" applyFill="1" applyAlignment="1">
      <alignment horizontal="righ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0" fontId="4" fillId="0" borderId="3" xfId="0" applyFont="1" applyFill="1" applyBorder="1" applyAlignment="1">
      <alignment horizontal="right" vertical="center"/>
    </xf>
    <xf numFmtId="0" fontId="12" fillId="0" borderId="2" xfId="0" applyFont="1" applyFill="1" applyBorder="1" applyAlignment="1">
      <alignment horizontal="right" vertical="center"/>
    </xf>
    <xf numFmtId="0" fontId="0" fillId="0" borderId="2" xfId="0" applyFill="1" applyBorder="1" applyAlignment="1">
      <alignment horizontal="center" vertical="center"/>
    </xf>
    <xf numFmtId="0" fontId="0" fillId="0" borderId="2" xfId="0" applyFill="1" applyBorder="1" applyAlignment="1">
      <alignment horizontal="right" vertical="center"/>
    </xf>
    <xf numFmtId="0" fontId="1" fillId="0" borderId="6" xfId="0" applyFont="1" applyFill="1" applyBorder="1" applyAlignment="1">
      <alignment horizontal="center" vertical="center" wrapText="1"/>
    </xf>
    <xf numFmtId="10" fontId="2" fillId="0" borderId="3" xfId="0" applyNumberFormat="1" applyFont="1" applyFill="1" applyBorder="1" applyAlignment="1">
      <alignment horizontal="right" vertical="center" wrapText="1"/>
    </xf>
    <xf numFmtId="0" fontId="4" fillId="0" borderId="2" xfId="0" applyFont="1" applyFill="1" applyBorder="1" applyAlignment="1">
      <alignment horizontal="right" vertical="center" wrapText="1"/>
    </xf>
    <xf numFmtId="0" fontId="0"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wrapText="1"/>
    </xf>
    <xf numFmtId="0" fontId="4" fillId="0" borderId="0" xfId="0" applyFont="1" applyFill="1" applyAlignment="1">
      <alignment horizontal="right" vertical="center"/>
    </xf>
    <xf numFmtId="176" fontId="2" fillId="0" borderId="3" xfId="0" applyNumberFormat="1" applyFont="1" applyFill="1" applyBorder="1" applyAlignment="1">
      <alignment horizontal="right" vertical="center" wrapText="1"/>
    </xf>
    <xf numFmtId="10" fontId="2" fillId="0" borderId="0" xfId="0" applyNumberFormat="1" applyFont="1" applyFill="1" applyAlignment="1">
      <alignment horizontal="right" vertical="center" wrapText="1"/>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wrapText="1"/>
    </xf>
    <xf numFmtId="176" fontId="0" fillId="0" borderId="2" xfId="0" applyNumberFormat="1" applyFill="1" applyBorder="1" applyAlignment="1">
      <alignment horizontal="right" vertical="center"/>
    </xf>
    <xf numFmtId="176" fontId="4" fillId="0" borderId="3" xfId="0" applyNumberFormat="1" applyFont="1" applyFill="1" applyBorder="1" applyAlignment="1">
      <alignment horizontal="right" vertical="center"/>
    </xf>
    <xf numFmtId="176" fontId="0" fillId="0" borderId="2" xfId="0" applyNumberFormat="1" applyFill="1" applyBorder="1" applyAlignment="1">
      <alignment horizontal="center" vertical="center"/>
    </xf>
    <xf numFmtId="176" fontId="4" fillId="0" borderId="2" xfId="0" applyNumberFormat="1" applyFont="1" applyFill="1" applyBorder="1" applyAlignment="1">
      <alignment horizontal="right" vertical="center" wrapText="1"/>
    </xf>
    <xf numFmtId="176" fontId="0" fillId="0" borderId="2" xfId="0" applyNumberFormat="1" applyFont="1"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left" vertical="center" wrapText="1"/>
    </xf>
    <xf numFmtId="0" fontId="6" fillId="0" borderId="0" xfId="0" applyFont="1" applyFill="1" applyAlignment="1">
      <alignment horizontal="left" vertical="center" wrapText="1"/>
    </xf>
    <xf numFmtId="31"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31"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176" fontId="2"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13" fillId="0" borderId="2" xfId="0" applyFont="1" applyBorder="1" applyAlignment="1">
      <alignment horizontal="left" vertical="center" wrapText="1"/>
    </xf>
    <xf numFmtId="176" fontId="4" fillId="0" borderId="2"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topLeftCell="A4" workbookViewId="0">
      <selection activeCell="E31" sqref="E31"/>
    </sheetView>
  </sheetViews>
  <sheetFormatPr defaultColWidth="8.73333333333333" defaultRowHeight="13.5"/>
  <cols>
    <col min="1" max="1" width="5" style="6" customWidth="1"/>
    <col min="2" max="2" width="33.3333333333333" style="7" customWidth="1"/>
    <col min="3" max="3" width="11.3916666666667" style="7" customWidth="1"/>
    <col min="4" max="4" width="45" style="59" customWidth="1"/>
    <col min="5" max="5" width="11.3916666666667" style="7" customWidth="1"/>
    <col min="6" max="6" width="33.8916666666667" style="59" customWidth="1"/>
    <col min="7" max="7" width="10.1083333333333" style="8" customWidth="1"/>
    <col min="8" max="8" width="10.8916666666667" style="8" customWidth="1"/>
    <col min="9" max="9" width="10.5583333333333" style="9" customWidth="1"/>
    <col min="10" max="10" width="11.8166666666667" style="1" customWidth="1"/>
    <col min="11" max="16384" width="8.73333333333333" style="1"/>
  </cols>
  <sheetData>
    <row r="1" ht="33" customHeight="1" spans="1:10">
      <c r="A1" s="10" t="s">
        <v>0</v>
      </c>
      <c r="B1" s="10"/>
      <c r="C1" s="10"/>
      <c r="D1" s="60"/>
      <c r="E1" s="10"/>
      <c r="F1" s="60"/>
      <c r="G1" s="10"/>
      <c r="H1" s="10"/>
      <c r="I1" s="10"/>
      <c r="J1" s="10"/>
    </row>
    <row r="2" s="1" customFormat="1" ht="25" customHeight="1" spans="1:10">
      <c r="A2" s="11"/>
      <c r="B2" s="12"/>
      <c r="C2" s="12"/>
      <c r="D2" s="61"/>
      <c r="E2" s="62"/>
      <c r="F2" s="62"/>
      <c r="G2" s="63"/>
      <c r="H2" s="64" t="s">
        <v>1</v>
      </c>
      <c r="I2" s="64"/>
      <c r="J2" s="14"/>
    </row>
    <row r="3" s="2" customFormat="1" ht="31" customHeight="1" spans="1:10">
      <c r="A3" s="15" t="s">
        <v>2</v>
      </c>
      <c r="B3" s="15" t="s">
        <v>3</v>
      </c>
      <c r="C3" s="15" t="s">
        <v>4</v>
      </c>
      <c r="D3" s="16" t="s">
        <v>5</v>
      </c>
      <c r="E3" s="16"/>
      <c r="F3" s="16"/>
      <c r="G3" s="36" t="s">
        <v>6</v>
      </c>
      <c r="H3" s="65"/>
      <c r="I3" s="75"/>
      <c r="J3" s="40" t="s">
        <v>7</v>
      </c>
    </row>
    <row r="4" s="2" customFormat="1" ht="20" customHeight="1" spans="1:10">
      <c r="A4" s="66"/>
      <c r="B4" s="66"/>
      <c r="C4" s="66"/>
      <c r="D4" s="16" t="s">
        <v>8</v>
      </c>
      <c r="E4" s="16" t="s">
        <v>9</v>
      </c>
      <c r="F4" s="16" t="s">
        <v>10</v>
      </c>
      <c r="G4" s="16" t="s">
        <v>11</v>
      </c>
      <c r="H4" s="15" t="s">
        <v>12</v>
      </c>
      <c r="I4" s="15" t="s">
        <v>13</v>
      </c>
      <c r="J4" s="76"/>
    </row>
    <row r="5" s="2" customFormat="1" ht="26" customHeight="1" spans="1:10">
      <c r="A5" s="17"/>
      <c r="B5" s="17"/>
      <c r="C5" s="17"/>
      <c r="D5" s="16"/>
      <c r="E5" s="16"/>
      <c r="F5" s="16"/>
      <c r="G5" s="16"/>
      <c r="H5" s="17"/>
      <c r="I5" s="17"/>
      <c r="J5" s="41"/>
    </row>
    <row r="6" s="3" customFormat="1" ht="27" customHeight="1" spans="1:10">
      <c r="A6" s="20" t="s">
        <v>14</v>
      </c>
      <c r="B6" s="21"/>
      <c r="C6" s="22"/>
      <c r="D6" s="67"/>
      <c r="E6" s="68">
        <f>SUM(E7:E30)</f>
        <v>10462.64</v>
      </c>
      <c r="F6" s="69"/>
      <c r="G6" s="70">
        <f>SUM(G7:G30)</f>
        <v>9155.93</v>
      </c>
      <c r="H6" s="70">
        <f>SUM(H7:H30)</f>
        <v>8786.72</v>
      </c>
      <c r="I6" s="70">
        <f>H6/G6*100</f>
        <v>95.9675314249891</v>
      </c>
      <c r="J6" s="42"/>
    </row>
    <row r="7" s="4" customFormat="1" ht="48" customHeight="1" spans="1:10">
      <c r="A7" s="24">
        <v>1</v>
      </c>
      <c r="B7" s="25" t="s">
        <v>15</v>
      </c>
      <c r="C7" s="26" t="s">
        <v>16</v>
      </c>
      <c r="D7" s="25" t="s">
        <v>17</v>
      </c>
      <c r="E7" s="29">
        <v>80.3</v>
      </c>
      <c r="F7" s="25" t="s">
        <v>18</v>
      </c>
      <c r="G7" s="71">
        <v>80.3</v>
      </c>
      <c r="H7" s="71">
        <v>54</v>
      </c>
      <c r="I7" s="71">
        <f t="shared" ref="I7:I30" si="0">H7/G7*100</f>
        <v>67.2478206724782</v>
      </c>
      <c r="J7" s="43"/>
    </row>
    <row r="8" s="4" customFormat="1" ht="43" customHeight="1" spans="1:10">
      <c r="A8" s="24">
        <v>2</v>
      </c>
      <c r="B8" s="25" t="s">
        <v>19</v>
      </c>
      <c r="C8" s="26" t="s">
        <v>16</v>
      </c>
      <c r="D8" s="25" t="s">
        <v>20</v>
      </c>
      <c r="E8" s="29">
        <v>3</v>
      </c>
      <c r="F8" s="72" t="s">
        <v>21</v>
      </c>
      <c r="G8" s="71">
        <v>3</v>
      </c>
      <c r="H8" s="71">
        <v>3</v>
      </c>
      <c r="I8" s="71">
        <f t="shared" si="0"/>
        <v>100</v>
      </c>
      <c r="J8" s="43"/>
    </row>
    <row r="9" s="4" customFormat="1" ht="61" customHeight="1" spans="1:10">
      <c r="A9" s="24">
        <v>3</v>
      </c>
      <c r="B9" s="25" t="s">
        <v>22</v>
      </c>
      <c r="C9" s="29" t="s">
        <v>23</v>
      </c>
      <c r="D9" s="25" t="s">
        <v>24</v>
      </c>
      <c r="E9" s="29">
        <v>174.63</v>
      </c>
      <c r="F9" s="25" t="s">
        <v>25</v>
      </c>
      <c r="G9" s="71">
        <v>174.63</v>
      </c>
      <c r="H9" s="71">
        <v>128.63</v>
      </c>
      <c r="I9" s="71">
        <f t="shared" si="0"/>
        <v>73.6585924526141</v>
      </c>
      <c r="J9" s="44"/>
    </row>
    <row r="10" s="4" customFormat="1" ht="46" customHeight="1" spans="1:10">
      <c r="A10" s="24">
        <v>4</v>
      </c>
      <c r="B10" s="25" t="s">
        <v>26</v>
      </c>
      <c r="C10" s="24" t="s">
        <v>27</v>
      </c>
      <c r="D10" s="73" t="s">
        <v>28</v>
      </c>
      <c r="E10" s="24">
        <v>5</v>
      </c>
      <c r="F10" s="25" t="s">
        <v>29</v>
      </c>
      <c r="G10" s="71">
        <v>5</v>
      </c>
      <c r="H10" s="71">
        <v>5</v>
      </c>
      <c r="I10" s="71">
        <f t="shared" si="0"/>
        <v>100</v>
      </c>
      <c r="J10" s="43"/>
    </row>
    <row r="11" s="4" customFormat="1" ht="46" customHeight="1" spans="1:10">
      <c r="A11" s="24">
        <v>5</v>
      </c>
      <c r="B11" s="25" t="s">
        <v>30</v>
      </c>
      <c r="C11" s="29" t="s">
        <v>31</v>
      </c>
      <c r="D11" s="73" t="s">
        <v>32</v>
      </c>
      <c r="E11" s="29">
        <v>10</v>
      </c>
      <c r="F11" s="25" t="s">
        <v>33</v>
      </c>
      <c r="G11" s="71">
        <v>10</v>
      </c>
      <c r="H11" s="71">
        <v>10</v>
      </c>
      <c r="I11" s="71">
        <f t="shared" si="0"/>
        <v>100</v>
      </c>
      <c r="J11" s="43"/>
    </row>
    <row r="12" s="2" customFormat="1" ht="54" customHeight="1" spans="1:10">
      <c r="A12" s="24">
        <v>6</v>
      </c>
      <c r="B12" s="25" t="s">
        <v>34</v>
      </c>
      <c r="C12" s="29" t="s">
        <v>16</v>
      </c>
      <c r="D12" s="73" t="s">
        <v>35</v>
      </c>
      <c r="E12" s="29">
        <v>101.31</v>
      </c>
      <c r="F12" s="25" t="s">
        <v>36</v>
      </c>
      <c r="G12" s="71">
        <v>101.31</v>
      </c>
      <c r="H12" s="71">
        <v>101.4</v>
      </c>
      <c r="I12" s="71">
        <f t="shared" si="0"/>
        <v>100.088836245188</v>
      </c>
      <c r="J12" s="43"/>
    </row>
    <row r="13" s="2" customFormat="1" ht="49" customHeight="1" spans="1:10">
      <c r="A13" s="24">
        <v>7</v>
      </c>
      <c r="B13" s="25" t="s">
        <v>37</v>
      </c>
      <c r="C13" s="29" t="s">
        <v>38</v>
      </c>
      <c r="D13" s="73" t="s">
        <v>39</v>
      </c>
      <c r="E13" s="29">
        <v>732</v>
      </c>
      <c r="F13" s="25" t="s">
        <v>40</v>
      </c>
      <c r="G13" s="71">
        <v>732</v>
      </c>
      <c r="H13" s="71">
        <v>740.87</v>
      </c>
      <c r="I13" s="71">
        <f t="shared" si="0"/>
        <v>101.21174863388</v>
      </c>
      <c r="J13" s="43"/>
    </row>
    <row r="14" s="2" customFormat="1" ht="52" customHeight="1" spans="1:10">
      <c r="A14" s="24">
        <v>8</v>
      </c>
      <c r="B14" s="25" t="s">
        <v>41</v>
      </c>
      <c r="C14" s="30" t="s">
        <v>42</v>
      </c>
      <c r="D14" s="25" t="s">
        <v>43</v>
      </c>
      <c r="E14" s="24">
        <v>1795</v>
      </c>
      <c r="F14" s="25" t="s">
        <v>44</v>
      </c>
      <c r="G14" s="71">
        <v>1792.69</v>
      </c>
      <c r="H14" s="71">
        <v>1768.82</v>
      </c>
      <c r="I14" s="71">
        <f t="shared" si="0"/>
        <v>98.6684814440868</v>
      </c>
      <c r="J14" s="43"/>
    </row>
    <row r="15" s="4" customFormat="1" ht="50" customHeight="1" spans="1:10">
      <c r="A15" s="24">
        <v>9</v>
      </c>
      <c r="B15" s="25" t="s">
        <v>45</v>
      </c>
      <c r="C15" s="43" t="s">
        <v>46</v>
      </c>
      <c r="D15" s="25" t="s">
        <v>47</v>
      </c>
      <c r="E15" s="29">
        <v>616</v>
      </c>
      <c r="F15" s="25" t="s">
        <v>48</v>
      </c>
      <c r="G15" s="71">
        <v>504</v>
      </c>
      <c r="H15" s="71">
        <v>504</v>
      </c>
      <c r="I15" s="71">
        <f t="shared" si="0"/>
        <v>100</v>
      </c>
      <c r="J15" s="43"/>
    </row>
    <row r="16" s="4" customFormat="1" ht="59" customHeight="1" spans="1:10">
      <c r="A16" s="24">
        <v>10</v>
      </c>
      <c r="B16" s="25" t="s">
        <v>49</v>
      </c>
      <c r="C16" s="43"/>
      <c r="D16" s="25" t="s">
        <v>50</v>
      </c>
      <c r="E16" s="29">
        <v>460</v>
      </c>
      <c r="F16" s="25" t="s">
        <v>48</v>
      </c>
      <c r="G16" s="71">
        <v>376</v>
      </c>
      <c r="H16" s="71">
        <v>376</v>
      </c>
      <c r="I16" s="71">
        <f t="shared" si="0"/>
        <v>100</v>
      </c>
      <c r="J16" s="43"/>
    </row>
    <row r="17" s="4" customFormat="1" ht="37" customHeight="1" spans="1:10">
      <c r="A17" s="24">
        <v>11</v>
      </c>
      <c r="B17" s="25" t="s">
        <v>51</v>
      </c>
      <c r="C17" s="29" t="s">
        <v>52</v>
      </c>
      <c r="D17" s="25" t="s">
        <v>53</v>
      </c>
      <c r="E17" s="29">
        <v>693</v>
      </c>
      <c r="F17" s="25" t="s">
        <v>54</v>
      </c>
      <c r="G17" s="71">
        <v>580</v>
      </c>
      <c r="H17" s="71">
        <v>580</v>
      </c>
      <c r="I17" s="71">
        <f t="shared" si="0"/>
        <v>100</v>
      </c>
      <c r="J17" s="43"/>
    </row>
    <row r="18" s="4" customFormat="1" ht="61" customHeight="1" spans="1:10">
      <c r="A18" s="24">
        <v>12</v>
      </c>
      <c r="B18" s="25" t="s">
        <v>55</v>
      </c>
      <c r="C18" s="29"/>
      <c r="D18" s="25" t="s">
        <v>56</v>
      </c>
      <c r="E18" s="29">
        <v>888</v>
      </c>
      <c r="F18" s="25" t="s">
        <v>54</v>
      </c>
      <c r="G18" s="71">
        <v>720</v>
      </c>
      <c r="H18" s="71">
        <v>720</v>
      </c>
      <c r="I18" s="71">
        <f t="shared" si="0"/>
        <v>100</v>
      </c>
      <c r="J18" s="43"/>
    </row>
    <row r="19" s="4" customFormat="1" ht="61" customHeight="1" spans="1:10">
      <c r="A19" s="24">
        <v>13</v>
      </c>
      <c r="B19" s="25" t="s">
        <v>57</v>
      </c>
      <c r="C19" s="29"/>
      <c r="D19" s="25" t="s">
        <v>58</v>
      </c>
      <c r="E19" s="29">
        <v>831</v>
      </c>
      <c r="F19" s="25" t="s">
        <v>54</v>
      </c>
      <c r="G19" s="71">
        <v>690</v>
      </c>
      <c r="H19" s="71">
        <v>690</v>
      </c>
      <c r="I19" s="71">
        <f t="shared" si="0"/>
        <v>100</v>
      </c>
      <c r="J19" s="43"/>
    </row>
    <row r="20" s="4" customFormat="1" ht="57" customHeight="1" spans="1:10">
      <c r="A20" s="24">
        <v>14</v>
      </c>
      <c r="B20" s="25" t="s">
        <v>59</v>
      </c>
      <c r="C20" s="24" t="s">
        <v>46</v>
      </c>
      <c r="D20" s="25" t="s">
        <v>60</v>
      </c>
      <c r="E20" s="24">
        <v>2800</v>
      </c>
      <c r="F20" s="25" t="s">
        <v>61</v>
      </c>
      <c r="G20" s="71">
        <v>2402</v>
      </c>
      <c r="H20" s="71">
        <v>2120</v>
      </c>
      <c r="I20" s="71">
        <f t="shared" si="0"/>
        <v>88.2597835137386</v>
      </c>
      <c r="J20" s="43"/>
    </row>
    <row r="21" s="4" customFormat="1" ht="37" customHeight="1" spans="1:10">
      <c r="A21" s="24">
        <v>15</v>
      </c>
      <c r="B21" s="25" t="s">
        <v>62</v>
      </c>
      <c r="C21" s="24" t="s">
        <v>63</v>
      </c>
      <c r="D21" s="25" t="s">
        <v>64</v>
      </c>
      <c r="E21" s="24">
        <v>106</v>
      </c>
      <c r="F21" s="25" t="s">
        <v>65</v>
      </c>
      <c r="G21" s="71">
        <v>106</v>
      </c>
      <c r="H21" s="71">
        <v>106</v>
      </c>
      <c r="I21" s="71">
        <f t="shared" si="0"/>
        <v>100</v>
      </c>
      <c r="J21" s="44"/>
    </row>
    <row r="22" s="4" customFormat="1" ht="37" customHeight="1" spans="1:10">
      <c r="A22" s="24">
        <v>16</v>
      </c>
      <c r="B22" s="25" t="s">
        <v>66</v>
      </c>
      <c r="C22" s="24" t="s">
        <v>67</v>
      </c>
      <c r="D22" s="25" t="s">
        <v>64</v>
      </c>
      <c r="E22" s="24">
        <v>27</v>
      </c>
      <c r="F22" s="25" t="s">
        <v>65</v>
      </c>
      <c r="G22" s="71">
        <v>27</v>
      </c>
      <c r="H22" s="71">
        <v>27</v>
      </c>
      <c r="I22" s="71">
        <f t="shared" si="0"/>
        <v>100</v>
      </c>
      <c r="J22" s="44"/>
    </row>
    <row r="23" s="4" customFormat="1" ht="37" customHeight="1" spans="1:10">
      <c r="A23" s="24">
        <v>17</v>
      </c>
      <c r="B23" s="25" t="s">
        <v>68</v>
      </c>
      <c r="C23" s="24" t="s">
        <v>52</v>
      </c>
      <c r="D23" s="25" t="s">
        <v>64</v>
      </c>
      <c r="E23" s="24">
        <v>157</v>
      </c>
      <c r="F23" s="25" t="s">
        <v>65</v>
      </c>
      <c r="G23" s="71">
        <v>157</v>
      </c>
      <c r="H23" s="71">
        <v>157</v>
      </c>
      <c r="I23" s="71">
        <f t="shared" si="0"/>
        <v>100</v>
      </c>
      <c r="J23" s="44"/>
    </row>
    <row r="24" s="4" customFormat="1" ht="37" customHeight="1" spans="1:10">
      <c r="A24" s="24">
        <v>18</v>
      </c>
      <c r="B24" s="25" t="s">
        <v>69</v>
      </c>
      <c r="C24" s="24" t="s">
        <v>46</v>
      </c>
      <c r="D24" s="25" t="s">
        <v>70</v>
      </c>
      <c r="E24" s="24">
        <v>41.5</v>
      </c>
      <c r="F24" s="25" t="s">
        <v>71</v>
      </c>
      <c r="G24" s="71">
        <v>15</v>
      </c>
      <c r="H24" s="71">
        <v>15</v>
      </c>
      <c r="I24" s="71">
        <f t="shared" si="0"/>
        <v>100</v>
      </c>
      <c r="J24" s="43"/>
    </row>
    <row r="25" s="4" customFormat="1" ht="78" customHeight="1" spans="1:10">
      <c r="A25" s="24">
        <v>19</v>
      </c>
      <c r="B25" s="25" t="s">
        <v>72</v>
      </c>
      <c r="C25" s="29" t="s">
        <v>73</v>
      </c>
      <c r="D25" s="25" t="s">
        <v>74</v>
      </c>
      <c r="E25" s="29">
        <v>225</v>
      </c>
      <c r="F25" s="25" t="s">
        <v>71</v>
      </c>
      <c r="G25" s="71">
        <v>100</v>
      </c>
      <c r="H25" s="71">
        <v>100</v>
      </c>
      <c r="I25" s="71">
        <f t="shared" si="0"/>
        <v>100</v>
      </c>
      <c r="J25" s="43"/>
    </row>
    <row r="26" s="4" customFormat="1" ht="48" customHeight="1" spans="1:10">
      <c r="A26" s="24">
        <v>20</v>
      </c>
      <c r="B26" s="25" t="s">
        <v>75</v>
      </c>
      <c r="C26" s="29"/>
      <c r="D26" s="25" t="s">
        <v>76</v>
      </c>
      <c r="E26" s="29">
        <v>178</v>
      </c>
      <c r="F26" s="25" t="s">
        <v>71</v>
      </c>
      <c r="G26" s="71">
        <v>140</v>
      </c>
      <c r="H26" s="71">
        <v>140</v>
      </c>
      <c r="I26" s="71">
        <f t="shared" si="0"/>
        <v>100</v>
      </c>
      <c r="J26" s="43"/>
    </row>
    <row r="27" s="4" customFormat="1" ht="53" customHeight="1" spans="1:10">
      <c r="A27" s="24">
        <v>21</v>
      </c>
      <c r="B27" s="25" t="s">
        <v>77</v>
      </c>
      <c r="C27" s="24" t="s">
        <v>27</v>
      </c>
      <c r="D27" s="25" t="s">
        <v>78</v>
      </c>
      <c r="E27" s="24">
        <v>285</v>
      </c>
      <c r="F27" s="25" t="s">
        <v>79</v>
      </c>
      <c r="G27" s="71">
        <v>240</v>
      </c>
      <c r="H27" s="71">
        <v>240</v>
      </c>
      <c r="I27" s="71">
        <f t="shared" si="0"/>
        <v>100</v>
      </c>
      <c r="J27" s="43"/>
    </row>
    <row r="28" s="5" customFormat="1" ht="39" customHeight="1" spans="1:10">
      <c r="A28" s="29">
        <v>22</v>
      </c>
      <c r="B28" s="24" t="s">
        <v>80</v>
      </c>
      <c r="C28" s="24" t="s">
        <v>52</v>
      </c>
      <c r="D28" s="25" t="s">
        <v>81</v>
      </c>
      <c r="E28" s="24">
        <v>110.9</v>
      </c>
      <c r="F28" s="25" t="s">
        <v>82</v>
      </c>
      <c r="G28" s="74">
        <v>66.85</v>
      </c>
      <c r="H28" s="74">
        <v>66.85</v>
      </c>
      <c r="I28" s="71">
        <f t="shared" si="0"/>
        <v>100</v>
      </c>
      <c r="J28" s="43"/>
    </row>
    <row r="29" s="5" customFormat="1" ht="42" customHeight="1" spans="1:10">
      <c r="A29" s="29">
        <v>23</v>
      </c>
      <c r="B29" s="24" t="s">
        <v>83</v>
      </c>
      <c r="C29" s="24" t="s">
        <v>52</v>
      </c>
      <c r="D29" s="25" t="s">
        <v>84</v>
      </c>
      <c r="E29" s="24">
        <v>63</v>
      </c>
      <c r="F29" s="25" t="s">
        <v>82</v>
      </c>
      <c r="G29" s="74">
        <v>62.29</v>
      </c>
      <c r="H29" s="74">
        <v>62.29</v>
      </c>
      <c r="I29" s="71">
        <f t="shared" si="0"/>
        <v>100</v>
      </c>
      <c r="J29" s="43"/>
    </row>
    <row r="30" s="5" customFormat="1" ht="45" customHeight="1" spans="1:10">
      <c r="A30" s="29">
        <v>24</v>
      </c>
      <c r="B30" s="24" t="s">
        <v>85</v>
      </c>
      <c r="C30" s="24" t="s">
        <v>52</v>
      </c>
      <c r="D30" s="25" t="s">
        <v>86</v>
      </c>
      <c r="E30" s="24">
        <v>80</v>
      </c>
      <c r="F30" s="25" t="s">
        <v>82</v>
      </c>
      <c r="G30" s="74">
        <v>70.86</v>
      </c>
      <c r="H30" s="74">
        <v>70.86</v>
      </c>
      <c r="I30" s="71">
        <f t="shared" si="0"/>
        <v>100</v>
      </c>
      <c r="J30" s="43"/>
    </row>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sheetData>
  <mergeCells count="19">
    <mergeCell ref="A1:J1"/>
    <mergeCell ref="D2:F2"/>
    <mergeCell ref="H2:J2"/>
    <mergeCell ref="D3:F3"/>
    <mergeCell ref="G3:I3"/>
    <mergeCell ref="A6:B6"/>
    <mergeCell ref="A3:A5"/>
    <mergeCell ref="B3:B5"/>
    <mergeCell ref="C3:C5"/>
    <mergeCell ref="C15:C16"/>
    <mergeCell ref="C17:C19"/>
    <mergeCell ref="C25:C26"/>
    <mergeCell ref="D4:D5"/>
    <mergeCell ref="E4:E5"/>
    <mergeCell ref="F4:F5"/>
    <mergeCell ref="G4:G5"/>
    <mergeCell ref="H4:H5"/>
    <mergeCell ref="I4:I5"/>
    <mergeCell ref="J3:J5"/>
  </mergeCells>
  <printOptions horizontalCentered="1"/>
  <pageMargins left="0.15625" right="0.118055555555556" top="0.747916666666667" bottom="0.393055555555556" header="0.354166666666667" footer="0.313888888888889"/>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
  <sheetViews>
    <sheetView zoomScale="70" zoomScaleNormal="70" topLeftCell="C1" workbookViewId="0">
      <pane ySplit="5" topLeftCell="A6" activePane="bottomLeft" state="frozen"/>
      <selection/>
      <selection pane="bottomLeft" activeCell="A1" sqref="A1:Q26"/>
    </sheetView>
  </sheetViews>
  <sheetFormatPr defaultColWidth="8.73333333333333" defaultRowHeight="13.5"/>
  <cols>
    <col min="1" max="1" width="5" style="6" customWidth="1"/>
    <col min="2" max="2" width="37.3666666666667" style="7" customWidth="1"/>
    <col min="3" max="3" width="11.3916666666667" style="7" customWidth="1"/>
    <col min="4" max="4" width="10.1083333333333" style="8" customWidth="1"/>
    <col min="5" max="5" width="9.1" style="8" customWidth="1"/>
    <col min="6" max="6" width="8.18333333333333" style="8" customWidth="1"/>
    <col min="7" max="7" width="7.525" style="8" customWidth="1"/>
    <col min="8" max="8" width="9.30833333333333" style="8" customWidth="1"/>
    <col min="9" max="9" width="8.75833333333333" style="8" customWidth="1"/>
    <col min="10" max="10" width="10.8916666666667" style="8" customWidth="1"/>
    <col min="11" max="12" width="9.10833333333333" style="8" customWidth="1"/>
    <col min="13" max="13" width="6.74166666666667" style="8" customWidth="1"/>
    <col min="14" max="14" width="9.81666666666667" style="8" customWidth="1"/>
    <col min="15" max="15" width="9.86666666666667" style="9" customWidth="1"/>
    <col min="16" max="16" width="9.81666666666667" style="9" customWidth="1"/>
    <col min="17" max="17" width="11.8166666666667" style="1" customWidth="1"/>
    <col min="18" max="18" width="17.3833333333333" style="1"/>
    <col min="19" max="19" width="16.6" style="1" customWidth="1"/>
    <col min="20" max="20" width="17.3833333333333" style="1"/>
    <col min="21" max="16384" width="8.73333333333333" style="1"/>
  </cols>
  <sheetData>
    <row r="1" ht="33" customHeight="1" spans="1:17">
      <c r="A1" s="10" t="s">
        <v>87</v>
      </c>
      <c r="B1" s="10"/>
      <c r="C1" s="10"/>
      <c r="D1" s="10"/>
      <c r="E1" s="10"/>
      <c r="F1" s="10"/>
      <c r="G1" s="10"/>
      <c r="H1" s="10"/>
      <c r="I1" s="10"/>
      <c r="J1" s="10"/>
      <c r="K1" s="10"/>
      <c r="L1" s="10"/>
      <c r="M1" s="10"/>
      <c r="N1" s="10"/>
      <c r="O1" s="10"/>
      <c r="P1" s="10"/>
      <c r="Q1" s="10"/>
    </row>
    <row r="2" s="1" customFormat="1" ht="25" customHeight="1" spans="1:17">
      <c r="A2" s="11"/>
      <c r="B2" s="12"/>
      <c r="C2" s="12"/>
      <c r="D2" s="13">
        <v>44092</v>
      </c>
      <c r="E2" s="14"/>
      <c r="F2" s="14"/>
      <c r="G2" s="14"/>
      <c r="H2" s="14"/>
      <c r="I2" s="14" t="s">
        <v>1</v>
      </c>
      <c r="J2" s="14"/>
      <c r="K2" s="14"/>
      <c r="L2" s="14"/>
      <c r="M2" s="14"/>
      <c r="N2" s="14"/>
      <c r="O2" s="14"/>
      <c r="P2" s="14"/>
      <c r="Q2" s="14"/>
    </row>
    <row r="3" s="2" customFormat="1" ht="20" customHeight="1" spans="1:17">
      <c r="A3" s="15" t="s">
        <v>2</v>
      </c>
      <c r="B3" s="15" t="s">
        <v>88</v>
      </c>
      <c r="C3" s="15" t="s">
        <v>4</v>
      </c>
      <c r="D3" s="16" t="s">
        <v>89</v>
      </c>
      <c r="E3" s="16"/>
      <c r="F3" s="16"/>
      <c r="G3" s="16"/>
      <c r="H3" s="16"/>
      <c r="I3" s="16"/>
      <c r="J3" s="16" t="s">
        <v>90</v>
      </c>
      <c r="K3" s="16"/>
      <c r="L3" s="16"/>
      <c r="M3" s="16"/>
      <c r="N3" s="16"/>
      <c r="O3" s="36"/>
      <c r="P3" s="16" t="s">
        <v>91</v>
      </c>
      <c r="Q3" s="40" t="s">
        <v>7</v>
      </c>
    </row>
    <row r="4" s="2" customFormat="1" ht="70" customHeight="1" spans="1:17">
      <c r="A4" s="17"/>
      <c r="B4" s="17"/>
      <c r="C4" s="17"/>
      <c r="D4" s="16" t="s">
        <v>92</v>
      </c>
      <c r="E4" s="16" t="s">
        <v>93</v>
      </c>
      <c r="F4" s="18" t="s">
        <v>94</v>
      </c>
      <c r="G4" s="19" t="s">
        <v>95</v>
      </c>
      <c r="H4" s="16" t="s">
        <v>96</v>
      </c>
      <c r="I4" s="16" t="s">
        <v>97</v>
      </c>
      <c r="J4" s="17" t="s">
        <v>92</v>
      </c>
      <c r="K4" s="16" t="s">
        <v>93</v>
      </c>
      <c r="L4" s="18" t="s">
        <v>94</v>
      </c>
      <c r="M4" s="19" t="s">
        <v>95</v>
      </c>
      <c r="N4" s="16" t="s">
        <v>96</v>
      </c>
      <c r="O4" s="20" t="s">
        <v>97</v>
      </c>
      <c r="P4" s="16"/>
      <c r="Q4" s="41"/>
    </row>
    <row r="5" s="3" customFormat="1" ht="37" customHeight="1" spans="1:20">
      <c r="A5" s="20" t="s">
        <v>14</v>
      </c>
      <c r="B5" s="21"/>
      <c r="C5" s="22"/>
      <c r="D5" s="49">
        <f t="shared" ref="D5:D13" si="0">E5+H5+I5+G5+F5</f>
        <v>8797</v>
      </c>
      <c r="E5" s="49">
        <f t="shared" ref="E5:I5" si="1">SUM(E6:E26)</f>
        <v>1642</v>
      </c>
      <c r="F5" s="49">
        <f t="shared" si="1"/>
        <v>355</v>
      </c>
      <c r="G5" s="49"/>
      <c r="H5" s="49">
        <f t="shared" si="1"/>
        <v>1435</v>
      </c>
      <c r="I5" s="49">
        <f t="shared" si="1"/>
        <v>5365</v>
      </c>
      <c r="J5" s="49">
        <f>K5+N5+O5+L5+M5</f>
        <v>7226.391653</v>
      </c>
      <c r="K5" s="49">
        <f t="shared" ref="K5:O5" si="2">SUM(K6:K26)</f>
        <v>1642</v>
      </c>
      <c r="L5" s="49">
        <f t="shared" si="2"/>
        <v>355</v>
      </c>
      <c r="M5" s="49">
        <f t="shared" si="2"/>
        <v>0</v>
      </c>
      <c r="N5" s="49">
        <f t="shared" si="2"/>
        <v>1111.502</v>
      </c>
      <c r="O5" s="49">
        <f t="shared" si="2"/>
        <v>4117.889653</v>
      </c>
      <c r="P5" s="49">
        <f>J5/D5*100</f>
        <v>82.1460913152211</v>
      </c>
      <c r="Q5" s="42"/>
      <c r="R5" s="3">
        <f>H5-N5</f>
        <v>323.498</v>
      </c>
      <c r="S5" s="3">
        <f>I5-O5</f>
        <v>1247.110347</v>
      </c>
      <c r="T5" s="3">
        <f>D5-J5</f>
        <v>1570.608347</v>
      </c>
    </row>
    <row r="6" s="4" customFormat="1" ht="37" customHeight="1" spans="1:17">
      <c r="A6" s="24">
        <v>1</v>
      </c>
      <c r="B6" s="25" t="s">
        <v>15</v>
      </c>
      <c r="C6" s="26" t="s">
        <v>16</v>
      </c>
      <c r="D6" s="49">
        <f t="shared" si="0"/>
        <v>128</v>
      </c>
      <c r="E6" s="51"/>
      <c r="F6" s="51"/>
      <c r="G6" s="51"/>
      <c r="H6" s="51">
        <v>78</v>
      </c>
      <c r="I6" s="51">
        <v>50</v>
      </c>
      <c r="J6" s="49">
        <f>K6+N6+O6+L6+M6</f>
        <v>52.8</v>
      </c>
      <c r="K6" s="51"/>
      <c r="L6" s="51"/>
      <c r="M6" s="51"/>
      <c r="N6" s="51">
        <v>52.8</v>
      </c>
      <c r="O6" s="51"/>
      <c r="P6" s="49">
        <f t="shared" ref="P6:P26" si="3">J6/D6*100</f>
        <v>41.25</v>
      </c>
      <c r="Q6" s="43"/>
    </row>
    <row r="7" s="4" customFormat="1" ht="37" customHeight="1" spans="1:18">
      <c r="A7" s="24">
        <v>2</v>
      </c>
      <c r="B7" s="25" t="s">
        <v>19</v>
      </c>
      <c r="C7" s="26" t="s">
        <v>16</v>
      </c>
      <c r="D7" s="49">
        <f t="shared" si="0"/>
        <v>3</v>
      </c>
      <c r="E7" s="51"/>
      <c r="F7" s="51"/>
      <c r="G7" s="51"/>
      <c r="H7" s="51">
        <v>3</v>
      </c>
      <c r="I7" s="51"/>
      <c r="J7" s="49">
        <f>K7+N7+O7+L7+M7</f>
        <v>3</v>
      </c>
      <c r="K7" s="51"/>
      <c r="L7" s="51"/>
      <c r="M7" s="51"/>
      <c r="N7" s="51">
        <v>3</v>
      </c>
      <c r="O7" s="51"/>
      <c r="P7" s="49">
        <f t="shared" si="3"/>
        <v>100</v>
      </c>
      <c r="Q7" s="43"/>
      <c r="R7" s="4">
        <f>J5/D5*100</f>
        <v>82.1460913152211</v>
      </c>
    </row>
    <row r="8" s="4" customFormat="1" ht="37" customHeight="1" spans="1:18">
      <c r="A8" s="24">
        <v>3</v>
      </c>
      <c r="B8" s="25" t="s">
        <v>22</v>
      </c>
      <c r="C8" s="29" t="s">
        <v>23</v>
      </c>
      <c r="D8" s="49">
        <f t="shared" si="0"/>
        <v>105</v>
      </c>
      <c r="E8" s="51"/>
      <c r="F8" s="51"/>
      <c r="G8" s="51"/>
      <c r="H8" s="51">
        <v>105</v>
      </c>
      <c r="I8" s="51"/>
      <c r="J8" s="49">
        <f>K8+N8+O8+L8+M8</f>
        <v>106.702</v>
      </c>
      <c r="K8" s="51"/>
      <c r="L8" s="51"/>
      <c r="M8" s="51"/>
      <c r="N8" s="51">
        <v>106.702</v>
      </c>
      <c r="O8" s="51"/>
      <c r="P8" s="49">
        <f t="shared" si="3"/>
        <v>101.620952380952</v>
      </c>
      <c r="Q8" s="44" t="s">
        <v>98</v>
      </c>
      <c r="R8" s="4">
        <f>K5/E5*100</f>
        <v>100</v>
      </c>
    </row>
    <row r="9" s="4" customFormat="1" ht="37" customHeight="1" spans="1:19">
      <c r="A9" s="24">
        <v>4</v>
      </c>
      <c r="B9" s="25" t="s">
        <v>26</v>
      </c>
      <c r="C9" s="24" t="s">
        <v>27</v>
      </c>
      <c r="D9" s="49">
        <f t="shared" si="0"/>
        <v>5</v>
      </c>
      <c r="E9" s="51"/>
      <c r="F9" s="51"/>
      <c r="G9" s="51"/>
      <c r="H9" s="51">
        <v>5</v>
      </c>
      <c r="I9" s="51"/>
      <c r="J9" s="49">
        <f t="shared" ref="J9:J26" si="4">K9+N9+O9+L9+M9</f>
        <v>5</v>
      </c>
      <c r="K9" s="51"/>
      <c r="L9" s="51"/>
      <c r="M9" s="51"/>
      <c r="N9" s="51">
        <v>5</v>
      </c>
      <c r="O9" s="51"/>
      <c r="P9" s="49">
        <f t="shared" si="3"/>
        <v>100</v>
      </c>
      <c r="Q9" s="43"/>
      <c r="R9" s="4">
        <f>N5/H5*100</f>
        <v>77.4565853658537</v>
      </c>
      <c r="S9" s="4">
        <f>O5/I5*100</f>
        <v>76.7546999627213</v>
      </c>
    </row>
    <row r="10" s="4" customFormat="1" ht="37" customHeight="1" spans="1:17">
      <c r="A10" s="24">
        <v>5</v>
      </c>
      <c r="B10" s="25" t="s">
        <v>30</v>
      </c>
      <c r="C10" s="29" t="s">
        <v>31</v>
      </c>
      <c r="D10" s="49">
        <f t="shared" si="0"/>
        <v>10</v>
      </c>
      <c r="E10" s="51"/>
      <c r="F10" s="51"/>
      <c r="G10" s="51"/>
      <c r="H10" s="51">
        <v>10</v>
      </c>
      <c r="I10" s="51"/>
      <c r="J10" s="49">
        <f t="shared" si="4"/>
        <v>10</v>
      </c>
      <c r="K10" s="51"/>
      <c r="L10" s="51"/>
      <c r="M10" s="51"/>
      <c r="N10" s="51">
        <v>10</v>
      </c>
      <c r="O10" s="51"/>
      <c r="P10" s="49">
        <f t="shared" si="3"/>
        <v>100</v>
      </c>
      <c r="Q10" s="43"/>
    </row>
    <row r="11" s="2" customFormat="1" ht="37" customHeight="1" spans="1:17">
      <c r="A11" s="24">
        <v>6</v>
      </c>
      <c r="B11" s="25" t="s">
        <v>34</v>
      </c>
      <c r="C11" s="29" t="s">
        <v>16</v>
      </c>
      <c r="D11" s="49">
        <f t="shared" si="0"/>
        <v>64.31</v>
      </c>
      <c r="E11" s="51"/>
      <c r="F11" s="51"/>
      <c r="G11" s="51"/>
      <c r="H11" s="51"/>
      <c r="I11" s="51">
        <v>64.31</v>
      </c>
      <c r="J11" s="49">
        <f t="shared" si="4"/>
        <v>64.4</v>
      </c>
      <c r="K11" s="51"/>
      <c r="L11" s="51"/>
      <c r="M11" s="51"/>
      <c r="N11" s="51"/>
      <c r="O11" s="51">
        <v>64.4</v>
      </c>
      <c r="P11" s="49">
        <f t="shared" si="3"/>
        <v>100.139947131084</v>
      </c>
      <c r="Q11" s="43"/>
    </row>
    <row r="12" s="2" customFormat="1" ht="37" customHeight="1" spans="1:17">
      <c r="A12" s="24">
        <v>7</v>
      </c>
      <c r="B12" s="25" t="s">
        <v>37</v>
      </c>
      <c r="C12" s="29" t="s">
        <v>38</v>
      </c>
      <c r="D12" s="49">
        <f t="shared" si="0"/>
        <v>732</v>
      </c>
      <c r="E12" s="51"/>
      <c r="F12" s="51"/>
      <c r="G12" s="51"/>
      <c r="H12" s="51"/>
      <c r="I12" s="51">
        <v>732</v>
      </c>
      <c r="J12" s="49">
        <f t="shared" si="4"/>
        <v>740.874653</v>
      </c>
      <c r="K12" s="51"/>
      <c r="L12" s="51"/>
      <c r="M12" s="51"/>
      <c r="N12" s="51"/>
      <c r="O12" s="51">
        <v>740.874653</v>
      </c>
      <c r="P12" s="49">
        <f t="shared" si="3"/>
        <v>101.212384289617</v>
      </c>
      <c r="Q12" s="43">
        <v>174.988682</v>
      </c>
    </row>
    <row r="13" s="2" customFormat="1" ht="37" customHeight="1" spans="1:19">
      <c r="A13" s="24">
        <v>8</v>
      </c>
      <c r="B13" s="25" t="s">
        <v>41</v>
      </c>
      <c r="C13" s="30" t="s">
        <v>42</v>
      </c>
      <c r="D13" s="49">
        <f t="shared" si="0"/>
        <v>1692.69</v>
      </c>
      <c r="E13" s="52"/>
      <c r="F13" s="53">
        <v>65</v>
      </c>
      <c r="G13" s="52"/>
      <c r="H13" s="51"/>
      <c r="I13" s="56">
        <v>1627.69</v>
      </c>
      <c r="J13" s="49">
        <f t="shared" si="4"/>
        <v>1532.615</v>
      </c>
      <c r="K13" s="52"/>
      <c r="L13" s="52">
        <v>65</v>
      </c>
      <c r="M13" s="52"/>
      <c r="N13" s="51"/>
      <c r="O13" s="56">
        <v>1467.615</v>
      </c>
      <c r="P13" s="49">
        <f t="shared" si="3"/>
        <v>90.5431591136002</v>
      </c>
      <c r="Q13" s="43"/>
      <c r="R13" s="58">
        <v>7226.391653</v>
      </c>
      <c r="S13" s="4"/>
    </row>
    <row r="14" s="4" customFormat="1" ht="37" customHeight="1" spans="1:17">
      <c r="A14" s="24">
        <v>9</v>
      </c>
      <c r="B14" s="25" t="s">
        <v>45</v>
      </c>
      <c r="C14" s="29" t="s">
        <v>46</v>
      </c>
      <c r="D14" s="49">
        <f t="shared" ref="D14:D26" si="5">E14+H14+I14+G14+F14</f>
        <v>504</v>
      </c>
      <c r="E14" s="54">
        <v>400</v>
      </c>
      <c r="F14" s="54"/>
      <c r="G14" s="54"/>
      <c r="H14" s="54"/>
      <c r="I14" s="54">
        <v>104</v>
      </c>
      <c r="J14" s="49">
        <f t="shared" si="4"/>
        <v>490</v>
      </c>
      <c r="K14" s="54">
        <v>400</v>
      </c>
      <c r="L14" s="54"/>
      <c r="M14" s="54"/>
      <c r="N14" s="54"/>
      <c r="O14" s="54">
        <v>90</v>
      </c>
      <c r="P14" s="49">
        <f t="shared" si="3"/>
        <v>97.2222222222222</v>
      </c>
      <c r="Q14" s="43"/>
    </row>
    <row r="15" s="4" customFormat="1" ht="37" customHeight="1" spans="1:17">
      <c r="A15" s="24">
        <v>10</v>
      </c>
      <c r="B15" s="25" t="s">
        <v>49</v>
      </c>
      <c r="C15" s="29"/>
      <c r="D15" s="49">
        <f t="shared" si="5"/>
        <v>376</v>
      </c>
      <c r="E15" s="54"/>
      <c r="F15" s="54"/>
      <c r="G15" s="54"/>
      <c r="H15" s="54">
        <v>186</v>
      </c>
      <c r="I15" s="54">
        <v>190</v>
      </c>
      <c r="J15" s="49">
        <f t="shared" si="4"/>
        <v>376</v>
      </c>
      <c r="K15" s="54"/>
      <c r="L15" s="54"/>
      <c r="M15" s="54"/>
      <c r="N15" s="54">
        <v>186</v>
      </c>
      <c r="O15" s="54">
        <v>190</v>
      </c>
      <c r="P15" s="49">
        <f t="shared" si="3"/>
        <v>100</v>
      </c>
      <c r="Q15" s="43"/>
    </row>
    <row r="16" s="4" customFormat="1" ht="37" customHeight="1" spans="1:17">
      <c r="A16" s="24">
        <v>11</v>
      </c>
      <c r="B16" s="25" t="s">
        <v>51</v>
      </c>
      <c r="C16" s="29" t="s">
        <v>52</v>
      </c>
      <c r="D16" s="49">
        <f t="shared" si="5"/>
        <v>580</v>
      </c>
      <c r="E16" s="54">
        <v>580</v>
      </c>
      <c r="F16" s="54"/>
      <c r="G16" s="54"/>
      <c r="H16" s="54"/>
      <c r="I16" s="54"/>
      <c r="J16" s="49">
        <f t="shared" si="4"/>
        <v>580</v>
      </c>
      <c r="K16" s="54">
        <v>580</v>
      </c>
      <c r="L16" s="54"/>
      <c r="M16" s="54"/>
      <c r="N16" s="54"/>
      <c r="O16" s="54"/>
      <c r="P16" s="49">
        <f t="shared" si="3"/>
        <v>100</v>
      </c>
      <c r="Q16" s="43"/>
    </row>
    <row r="17" s="4" customFormat="1" ht="37" customHeight="1" spans="1:17">
      <c r="A17" s="24">
        <v>12</v>
      </c>
      <c r="B17" s="25" t="s">
        <v>55</v>
      </c>
      <c r="C17" s="29"/>
      <c r="D17" s="49">
        <f t="shared" si="5"/>
        <v>720</v>
      </c>
      <c r="E17" s="54">
        <v>662</v>
      </c>
      <c r="F17" s="54"/>
      <c r="G17" s="54"/>
      <c r="H17" s="54">
        <v>58</v>
      </c>
      <c r="I17" s="54"/>
      <c r="J17" s="49">
        <f t="shared" si="4"/>
        <v>720</v>
      </c>
      <c r="K17" s="54">
        <v>662</v>
      </c>
      <c r="L17" s="54"/>
      <c r="M17" s="54"/>
      <c r="N17" s="54">
        <v>58</v>
      </c>
      <c r="O17" s="54"/>
      <c r="P17" s="49">
        <f t="shared" si="3"/>
        <v>100</v>
      </c>
      <c r="Q17" s="43"/>
    </row>
    <row r="18" s="4" customFormat="1" ht="37" customHeight="1" spans="1:20">
      <c r="A18" s="24">
        <v>13</v>
      </c>
      <c r="B18" s="25" t="s">
        <v>57</v>
      </c>
      <c r="C18" s="29"/>
      <c r="D18" s="49">
        <f t="shared" si="5"/>
        <v>690</v>
      </c>
      <c r="E18" s="54"/>
      <c r="F18" s="54"/>
      <c r="G18" s="54"/>
      <c r="H18" s="51">
        <v>690</v>
      </c>
      <c r="I18" s="54"/>
      <c r="J18" s="49">
        <f t="shared" si="4"/>
        <v>690</v>
      </c>
      <c r="K18" s="54"/>
      <c r="L18" s="54"/>
      <c r="M18" s="54"/>
      <c r="N18" s="51">
        <v>690</v>
      </c>
      <c r="O18" s="54"/>
      <c r="P18" s="49">
        <f t="shared" si="3"/>
        <v>100</v>
      </c>
      <c r="Q18" s="43"/>
      <c r="R18" s="4">
        <f>K5/E5*100</f>
        <v>100</v>
      </c>
      <c r="S18" s="4">
        <f>N5/H5*100</f>
        <v>77.4565853658537</v>
      </c>
      <c r="T18" s="4">
        <f>O5/I5*100</f>
        <v>76.7546999627213</v>
      </c>
    </row>
    <row r="19" s="4" customFormat="1" ht="37" customHeight="1" spans="1:17">
      <c r="A19" s="24">
        <v>14</v>
      </c>
      <c r="B19" s="25" t="s">
        <v>59</v>
      </c>
      <c r="C19" s="24" t="s">
        <v>46</v>
      </c>
      <c r="D19" s="49">
        <f t="shared" si="5"/>
        <v>2402</v>
      </c>
      <c r="E19" s="51"/>
      <c r="F19" s="54"/>
      <c r="G19" s="54"/>
      <c r="H19" s="54">
        <v>300</v>
      </c>
      <c r="I19" s="51">
        <v>2102</v>
      </c>
      <c r="J19" s="49">
        <f t="shared" si="4"/>
        <v>1320</v>
      </c>
      <c r="K19" s="51"/>
      <c r="L19" s="54"/>
      <c r="M19" s="54"/>
      <c r="N19" s="54"/>
      <c r="O19" s="51">
        <v>1320</v>
      </c>
      <c r="P19" s="49">
        <f t="shared" si="3"/>
        <v>54.9542048293089</v>
      </c>
      <c r="Q19" s="43"/>
    </row>
    <row r="20" s="4" customFormat="1" ht="37" customHeight="1" spans="1:17">
      <c r="A20" s="24">
        <v>15</v>
      </c>
      <c r="B20" s="25" t="s">
        <v>62</v>
      </c>
      <c r="C20" s="24" t="s">
        <v>63</v>
      </c>
      <c r="D20" s="49">
        <f t="shared" si="5"/>
        <v>106</v>
      </c>
      <c r="E20" s="51"/>
      <c r="F20" s="54">
        <v>106</v>
      </c>
      <c r="G20" s="54"/>
      <c r="H20" s="54"/>
      <c r="I20" s="51"/>
      <c r="J20" s="49">
        <f t="shared" si="4"/>
        <v>106</v>
      </c>
      <c r="K20" s="51"/>
      <c r="L20" s="54">
        <v>106</v>
      </c>
      <c r="M20" s="54"/>
      <c r="N20" s="54"/>
      <c r="O20" s="51"/>
      <c r="P20" s="49">
        <f t="shared" si="3"/>
        <v>100</v>
      </c>
      <c r="Q20" s="44"/>
    </row>
    <row r="21" s="4" customFormat="1" ht="37" customHeight="1" spans="1:17">
      <c r="A21" s="24">
        <v>16</v>
      </c>
      <c r="B21" s="25" t="s">
        <v>66</v>
      </c>
      <c r="C21" s="24" t="s">
        <v>67</v>
      </c>
      <c r="D21" s="49">
        <f t="shared" si="5"/>
        <v>27</v>
      </c>
      <c r="E21" s="55"/>
      <c r="F21" s="53">
        <v>27</v>
      </c>
      <c r="G21" s="55"/>
      <c r="H21" s="55"/>
      <c r="I21" s="55"/>
      <c r="J21" s="49">
        <f t="shared" si="4"/>
        <v>27</v>
      </c>
      <c r="K21" s="55"/>
      <c r="L21" s="53">
        <v>27</v>
      </c>
      <c r="M21" s="55"/>
      <c r="N21" s="55"/>
      <c r="O21" s="57"/>
      <c r="P21" s="49">
        <f t="shared" si="3"/>
        <v>100</v>
      </c>
      <c r="Q21" s="44"/>
    </row>
    <row r="22" s="4" customFormat="1" ht="37" customHeight="1" spans="1:17">
      <c r="A22" s="24">
        <v>17</v>
      </c>
      <c r="B22" s="25" t="s">
        <v>68</v>
      </c>
      <c r="C22" s="24" t="s">
        <v>52</v>
      </c>
      <c r="D22" s="49">
        <f t="shared" si="5"/>
        <v>157</v>
      </c>
      <c r="E22" s="55"/>
      <c r="F22" s="53">
        <v>157</v>
      </c>
      <c r="G22" s="55"/>
      <c r="H22" s="55"/>
      <c r="I22" s="55"/>
      <c r="J22" s="49">
        <f t="shared" si="4"/>
        <v>157</v>
      </c>
      <c r="K22" s="55"/>
      <c r="L22" s="53">
        <v>157</v>
      </c>
      <c r="M22" s="55"/>
      <c r="N22" s="55"/>
      <c r="O22" s="57"/>
      <c r="P22" s="49">
        <f t="shared" si="3"/>
        <v>100</v>
      </c>
      <c r="Q22" s="44"/>
    </row>
    <row r="23" s="4" customFormat="1" ht="37" customHeight="1" spans="1:17">
      <c r="A23" s="24">
        <v>18</v>
      </c>
      <c r="B23" s="25" t="s">
        <v>69</v>
      </c>
      <c r="C23" s="24" t="s">
        <v>46</v>
      </c>
      <c r="D23" s="49">
        <f t="shared" si="5"/>
        <v>15</v>
      </c>
      <c r="E23" s="51"/>
      <c r="F23" s="51"/>
      <c r="G23" s="51"/>
      <c r="H23" s="51"/>
      <c r="I23" s="51">
        <v>15</v>
      </c>
      <c r="J23" s="49">
        <f t="shared" si="4"/>
        <v>15</v>
      </c>
      <c r="K23" s="51"/>
      <c r="L23" s="51"/>
      <c r="M23" s="51"/>
      <c r="N23" s="51"/>
      <c r="O23" s="51">
        <v>15</v>
      </c>
      <c r="P23" s="49">
        <f t="shared" si="3"/>
        <v>100</v>
      </c>
      <c r="Q23" s="43"/>
    </row>
    <row r="24" s="4" customFormat="1" ht="37" customHeight="1" spans="1:17">
      <c r="A24" s="24">
        <v>19</v>
      </c>
      <c r="B24" s="25" t="s">
        <v>72</v>
      </c>
      <c r="C24" s="29" t="s">
        <v>73</v>
      </c>
      <c r="D24" s="49">
        <f t="shared" si="5"/>
        <v>100</v>
      </c>
      <c r="E24" s="51"/>
      <c r="F24" s="51"/>
      <c r="G24" s="51"/>
      <c r="H24" s="51"/>
      <c r="I24" s="51">
        <v>100</v>
      </c>
      <c r="J24" s="49">
        <f t="shared" si="4"/>
        <v>90</v>
      </c>
      <c r="K24" s="51"/>
      <c r="L24" s="51"/>
      <c r="M24" s="51"/>
      <c r="N24" s="51"/>
      <c r="O24" s="51">
        <v>90</v>
      </c>
      <c r="P24" s="49">
        <f t="shared" si="3"/>
        <v>90</v>
      </c>
      <c r="Q24" s="43"/>
    </row>
    <row r="25" s="4" customFormat="1" ht="37" customHeight="1" spans="1:17">
      <c r="A25" s="24">
        <v>20</v>
      </c>
      <c r="B25" s="25" t="s">
        <v>75</v>
      </c>
      <c r="C25" s="29"/>
      <c r="D25" s="49">
        <f t="shared" si="5"/>
        <v>140</v>
      </c>
      <c r="E25" s="51"/>
      <c r="F25" s="51"/>
      <c r="G25" s="51"/>
      <c r="H25" s="51"/>
      <c r="I25" s="51">
        <v>140</v>
      </c>
      <c r="J25" s="49">
        <f t="shared" si="4"/>
        <v>140</v>
      </c>
      <c r="K25" s="51"/>
      <c r="L25" s="51"/>
      <c r="M25" s="51"/>
      <c r="N25" s="51"/>
      <c r="O25" s="51">
        <v>140</v>
      </c>
      <c r="P25" s="49">
        <f t="shared" si="3"/>
        <v>100</v>
      </c>
      <c r="Q25" s="43"/>
    </row>
    <row r="26" s="4" customFormat="1" ht="37" customHeight="1" spans="1:17">
      <c r="A26" s="24">
        <v>21</v>
      </c>
      <c r="B26" s="25" t="s">
        <v>99</v>
      </c>
      <c r="C26" s="24" t="s">
        <v>27</v>
      </c>
      <c r="D26" s="49">
        <f t="shared" si="5"/>
        <v>240</v>
      </c>
      <c r="E26" s="54"/>
      <c r="F26" s="54"/>
      <c r="G26" s="54"/>
      <c r="H26" s="54"/>
      <c r="I26" s="51">
        <v>240</v>
      </c>
      <c r="J26" s="49">
        <f t="shared" si="4"/>
        <v>0</v>
      </c>
      <c r="K26" s="54"/>
      <c r="L26" s="54"/>
      <c r="M26" s="54"/>
      <c r="N26" s="54"/>
      <c r="O26" s="51"/>
      <c r="P26" s="49">
        <f t="shared" si="3"/>
        <v>0</v>
      </c>
      <c r="Q26" s="43"/>
    </row>
    <row r="27" s="4" customFormat="1" ht="37" customHeight="1" spans="1:17">
      <c r="A27" s="45"/>
      <c r="B27" s="46" t="s">
        <v>100</v>
      </c>
      <c r="C27" s="45"/>
      <c r="D27" s="47"/>
      <c r="E27" s="48"/>
      <c r="F27" s="48"/>
      <c r="G27" s="48"/>
      <c r="H27" s="48"/>
      <c r="I27" s="48"/>
      <c r="J27" s="47"/>
      <c r="K27" s="48"/>
      <c r="L27" s="48"/>
      <c r="M27" s="48"/>
      <c r="N27" s="48"/>
      <c r="O27" s="48"/>
      <c r="P27" s="50"/>
      <c r="Q27" s="5"/>
    </row>
    <row r="28" ht="28" customHeight="1" spans="2:2">
      <c r="B28" s="7" t="s">
        <v>101</v>
      </c>
    </row>
    <row r="29" ht="28" customHeight="1" spans="2:2">
      <c r="B29" s="7" t="s">
        <v>102</v>
      </c>
    </row>
    <row r="30" ht="28" customHeight="1" spans="2:2">
      <c r="B30" s="7" t="s">
        <v>103</v>
      </c>
    </row>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sheetData>
  <mergeCells count="14">
    <mergeCell ref="A1:Q1"/>
    <mergeCell ref="D2:H2"/>
    <mergeCell ref="I2:Q2"/>
    <mergeCell ref="D3:I3"/>
    <mergeCell ref="J3:O3"/>
    <mergeCell ref="A5:B5"/>
    <mergeCell ref="A3:A4"/>
    <mergeCell ref="B3:B4"/>
    <mergeCell ref="C3:C4"/>
    <mergeCell ref="C14:C15"/>
    <mergeCell ref="C16:C18"/>
    <mergeCell ref="C24:C25"/>
    <mergeCell ref="P3:P4"/>
    <mergeCell ref="Q3:Q4"/>
  </mergeCells>
  <printOptions horizontalCentered="1"/>
  <pageMargins left="0.15625" right="0.118055555555556" top="0.747916666666667" bottom="0.393055555555556" header="0.354166666666667" footer="0.313888888888889"/>
  <pageSetup paperSize="9" scale="80" orientation="landscape" horizontalDpi="600"/>
  <headerFooter/>
  <ignoredErrors>
    <ignoredError sqref="J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
  <sheetViews>
    <sheetView zoomScale="70" zoomScaleNormal="70" workbookViewId="0">
      <pane ySplit="5" topLeftCell="A20" activePane="bottomLeft" state="frozen"/>
      <selection/>
      <selection pane="bottomLeft" activeCell="A1" sqref="A1:Q26"/>
    </sheetView>
  </sheetViews>
  <sheetFormatPr defaultColWidth="8.73333333333333" defaultRowHeight="13.5"/>
  <cols>
    <col min="1" max="1" width="5" style="6" customWidth="1"/>
    <col min="2" max="2" width="37.3666666666667" style="7" customWidth="1"/>
    <col min="3" max="3" width="11.3916666666667" style="7" customWidth="1"/>
    <col min="4" max="4" width="10.1083333333333" style="8" customWidth="1"/>
    <col min="5" max="5" width="8.10833333333333" style="8" customWidth="1"/>
    <col min="6" max="6" width="8.18333333333333" style="8" customWidth="1"/>
    <col min="7" max="7" width="7.525" style="8" customWidth="1"/>
    <col min="8" max="8" width="9.30833333333333" style="8" customWidth="1"/>
    <col min="9" max="9" width="8.75833333333333" style="8" customWidth="1"/>
    <col min="10" max="10" width="12.1083333333333" style="8" customWidth="1"/>
    <col min="11" max="11" width="8.10833333333333" style="8" customWidth="1"/>
    <col min="12" max="12" width="6.94166666666667" style="8" customWidth="1"/>
    <col min="13" max="13" width="6.74166666666667" style="8" customWidth="1"/>
    <col min="14" max="14" width="8.96666666666667" style="8" customWidth="1"/>
    <col min="15" max="15" width="9.86666666666667" style="9" customWidth="1"/>
    <col min="16" max="16" width="10.1333333333333" style="9" customWidth="1"/>
    <col min="17" max="17" width="11.8166666666667" style="1" customWidth="1"/>
    <col min="18" max="18" width="15.8833333333333" style="1"/>
    <col min="19" max="20" width="17.3833333333333" style="1"/>
    <col min="21" max="16384" width="8.73333333333333" style="1"/>
  </cols>
  <sheetData>
    <row r="1" ht="33" customHeight="1" spans="1:17">
      <c r="A1" s="10" t="s">
        <v>87</v>
      </c>
      <c r="B1" s="10"/>
      <c r="C1" s="10"/>
      <c r="D1" s="10"/>
      <c r="E1" s="10"/>
      <c r="F1" s="10"/>
      <c r="G1" s="10"/>
      <c r="H1" s="10"/>
      <c r="I1" s="10"/>
      <c r="J1" s="10"/>
      <c r="K1" s="10"/>
      <c r="L1" s="10"/>
      <c r="M1" s="10"/>
      <c r="N1" s="10"/>
      <c r="O1" s="10"/>
      <c r="P1" s="10"/>
      <c r="Q1" s="10"/>
    </row>
    <row r="2" s="1" customFormat="1" ht="25" customHeight="1" spans="1:17">
      <c r="A2" s="11"/>
      <c r="B2" s="12"/>
      <c r="C2" s="12"/>
      <c r="D2" s="13">
        <v>44074</v>
      </c>
      <c r="E2" s="14"/>
      <c r="F2" s="14"/>
      <c r="G2" s="14"/>
      <c r="H2" s="14"/>
      <c r="I2" s="14" t="s">
        <v>1</v>
      </c>
      <c r="J2" s="14"/>
      <c r="K2" s="14"/>
      <c r="L2" s="14"/>
      <c r="M2" s="14"/>
      <c r="N2" s="14"/>
      <c r="O2" s="14"/>
      <c r="P2" s="14"/>
      <c r="Q2" s="14"/>
    </row>
    <row r="3" s="2" customFormat="1" ht="20" customHeight="1" spans="1:17">
      <c r="A3" s="15" t="s">
        <v>2</v>
      </c>
      <c r="B3" s="15" t="s">
        <v>88</v>
      </c>
      <c r="C3" s="15" t="s">
        <v>4</v>
      </c>
      <c r="D3" s="16" t="s">
        <v>89</v>
      </c>
      <c r="E3" s="16"/>
      <c r="F3" s="16"/>
      <c r="G3" s="16"/>
      <c r="H3" s="16"/>
      <c r="I3" s="16"/>
      <c r="J3" s="16" t="s">
        <v>90</v>
      </c>
      <c r="K3" s="16"/>
      <c r="L3" s="16"/>
      <c r="M3" s="16"/>
      <c r="N3" s="16"/>
      <c r="O3" s="36"/>
      <c r="P3" s="16" t="s">
        <v>91</v>
      </c>
      <c r="Q3" s="40" t="s">
        <v>7</v>
      </c>
    </row>
    <row r="4" s="2" customFormat="1" ht="70" customHeight="1" spans="1:17">
      <c r="A4" s="17"/>
      <c r="B4" s="17"/>
      <c r="C4" s="17"/>
      <c r="D4" s="16" t="s">
        <v>92</v>
      </c>
      <c r="E4" s="16" t="s">
        <v>93</v>
      </c>
      <c r="F4" s="18" t="s">
        <v>94</v>
      </c>
      <c r="G4" s="19" t="s">
        <v>95</v>
      </c>
      <c r="H4" s="16" t="s">
        <v>96</v>
      </c>
      <c r="I4" s="16" t="s">
        <v>97</v>
      </c>
      <c r="J4" s="17" t="s">
        <v>92</v>
      </c>
      <c r="K4" s="16" t="s">
        <v>93</v>
      </c>
      <c r="L4" s="18" t="s">
        <v>94</v>
      </c>
      <c r="M4" s="19" t="s">
        <v>95</v>
      </c>
      <c r="N4" s="16" t="s">
        <v>96</v>
      </c>
      <c r="O4" s="20" t="s">
        <v>97</v>
      </c>
      <c r="P4" s="16"/>
      <c r="Q4" s="41"/>
    </row>
    <row r="5" s="3" customFormat="1" ht="37" customHeight="1" spans="1:20">
      <c r="A5" s="20" t="s">
        <v>14</v>
      </c>
      <c r="B5" s="21"/>
      <c r="C5" s="22"/>
      <c r="D5" s="23">
        <f>E5+H5+I5+F5+G5</f>
        <v>8797</v>
      </c>
      <c r="E5" s="23">
        <f>SUM(E6:E26)</f>
        <v>1642</v>
      </c>
      <c r="F5" s="23">
        <f>SUM(F6:F26)</f>
        <v>355</v>
      </c>
      <c r="G5" s="23"/>
      <c r="H5" s="23">
        <f>SUM(H6:H26)</f>
        <v>1435</v>
      </c>
      <c r="I5" s="23">
        <f>SUM(I6:I26)</f>
        <v>5365</v>
      </c>
      <c r="J5" s="23">
        <f>K5+L5+M5+N5+O5</f>
        <v>6410.502971</v>
      </c>
      <c r="K5" s="23">
        <f>SUM(K6:K26)</f>
        <v>1482</v>
      </c>
      <c r="L5" s="23">
        <f>SUM(L6:L26)</f>
        <v>290</v>
      </c>
      <c r="M5" s="23">
        <f>SUM(M6:M26)</f>
        <v>0</v>
      </c>
      <c r="N5" s="23">
        <f>SUM(N6:N26)</f>
        <v>1018.502</v>
      </c>
      <c r="O5" s="49">
        <f>SUM(O6:O26)</f>
        <v>3620.000971</v>
      </c>
      <c r="P5" s="37">
        <f t="shared" ref="P5:P27" si="0">J5/D5</f>
        <v>0.728714672160964</v>
      </c>
      <c r="Q5" s="42"/>
      <c r="R5" s="3">
        <f>H5-N5</f>
        <v>416.498</v>
      </c>
      <c r="S5" s="3">
        <f>I5-O5</f>
        <v>1744.999029</v>
      </c>
      <c r="T5" s="3">
        <f>D5-J5</f>
        <v>2386.497029</v>
      </c>
    </row>
    <row r="6" s="4" customFormat="1" ht="37" customHeight="1" spans="1:17">
      <c r="A6" s="24">
        <v>1</v>
      </c>
      <c r="B6" s="25" t="s">
        <v>15</v>
      </c>
      <c r="C6" s="26" t="s">
        <v>16</v>
      </c>
      <c r="D6" s="23">
        <f t="shared" ref="D6:D10" si="1">E6+H6+I6</f>
        <v>128</v>
      </c>
      <c r="E6" s="27"/>
      <c r="F6" s="27"/>
      <c r="G6" s="27"/>
      <c r="H6" s="27">
        <v>78</v>
      </c>
      <c r="I6" s="27">
        <v>50</v>
      </c>
      <c r="J6" s="23">
        <f t="shared" ref="J6:J20" si="2">K6+N6+O6</f>
        <v>52.8</v>
      </c>
      <c r="K6" s="27"/>
      <c r="L6" s="27"/>
      <c r="M6" s="27"/>
      <c r="N6" s="27">
        <v>52.8</v>
      </c>
      <c r="O6" s="27"/>
      <c r="P6" s="37">
        <f t="shared" si="0"/>
        <v>0.4125</v>
      </c>
      <c r="Q6" s="43"/>
    </row>
    <row r="7" s="4" customFormat="1" ht="37" customHeight="1" spans="1:18">
      <c r="A7" s="24">
        <v>2</v>
      </c>
      <c r="B7" s="25" t="s">
        <v>19</v>
      </c>
      <c r="C7" s="26" t="s">
        <v>16</v>
      </c>
      <c r="D7" s="23">
        <f t="shared" si="1"/>
        <v>3</v>
      </c>
      <c r="E7" s="27"/>
      <c r="F7" s="27"/>
      <c r="G7" s="27"/>
      <c r="H7" s="27">
        <v>3</v>
      </c>
      <c r="I7" s="27"/>
      <c r="J7" s="23">
        <f t="shared" si="2"/>
        <v>0</v>
      </c>
      <c r="K7" s="27"/>
      <c r="L7" s="27"/>
      <c r="M7" s="27"/>
      <c r="N7" s="27"/>
      <c r="O7" s="27"/>
      <c r="P7" s="37">
        <f t="shared" si="0"/>
        <v>0</v>
      </c>
      <c r="Q7" s="43"/>
      <c r="R7" s="4">
        <f>J5/D5*100</f>
        <v>72.8714672160964</v>
      </c>
    </row>
    <row r="8" s="4" customFormat="1" ht="37" customHeight="1" spans="1:18">
      <c r="A8" s="24">
        <v>3</v>
      </c>
      <c r="B8" s="25" t="s">
        <v>22</v>
      </c>
      <c r="C8" s="29" t="s">
        <v>23</v>
      </c>
      <c r="D8" s="23">
        <f t="shared" si="1"/>
        <v>105</v>
      </c>
      <c r="E8" s="27"/>
      <c r="F8" s="27"/>
      <c r="G8" s="27"/>
      <c r="H8" s="27">
        <v>105</v>
      </c>
      <c r="I8" s="27"/>
      <c r="J8" s="23">
        <f t="shared" si="2"/>
        <v>106.702</v>
      </c>
      <c r="K8" s="27"/>
      <c r="L8" s="27"/>
      <c r="M8" s="27"/>
      <c r="N8" s="27">
        <v>106.702</v>
      </c>
      <c r="O8" s="27"/>
      <c r="P8" s="37">
        <f t="shared" si="0"/>
        <v>1.01620952380952</v>
      </c>
      <c r="Q8" s="44" t="s">
        <v>104</v>
      </c>
      <c r="R8" s="4">
        <f>K5/E5*100</f>
        <v>90.2557856272838</v>
      </c>
    </row>
    <row r="9" s="4" customFormat="1" ht="37" customHeight="1" spans="1:19">
      <c r="A9" s="24">
        <v>4</v>
      </c>
      <c r="B9" s="25" t="s">
        <v>26</v>
      </c>
      <c r="C9" s="24" t="s">
        <v>27</v>
      </c>
      <c r="D9" s="23">
        <f t="shared" si="1"/>
        <v>5</v>
      </c>
      <c r="E9" s="27"/>
      <c r="F9" s="27"/>
      <c r="G9" s="27"/>
      <c r="H9" s="27">
        <v>5</v>
      </c>
      <c r="I9" s="27"/>
      <c r="J9" s="23">
        <f t="shared" si="2"/>
        <v>5</v>
      </c>
      <c r="K9" s="27"/>
      <c r="L9" s="27"/>
      <c r="M9" s="27"/>
      <c r="N9" s="27">
        <v>5</v>
      </c>
      <c r="O9" s="27"/>
      <c r="P9" s="37">
        <f t="shared" si="0"/>
        <v>1</v>
      </c>
      <c r="Q9" s="43"/>
      <c r="R9" s="4">
        <f>N5/H5*100</f>
        <v>70.9757491289199</v>
      </c>
      <c r="S9" s="4">
        <f>O5/I5*100</f>
        <v>67.4743890214352</v>
      </c>
    </row>
    <row r="10" s="4" customFormat="1" ht="37" customHeight="1" spans="1:17">
      <c r="A10" s="24">
        <v>5</v>
      </c>
      <c r="B10" s="25" t="s">
        <v>30</v>
      </c>
      <c r="C10" s="29" t="s">
        <v>31</v>
      </c>
      <c r="D10" s="23">
        <f t="shared" si="1"/>
        <v>10</v>
      </c>
      <c r="E10" s="27"/>
      <c r="F10" s="27"/>
      <c r="G10" s="27"/>
      <c r="H10" s="27">
        <v>10</v>
      </c>
      <c r="I10" s="27"/>
      <c r="J10" s="23">
        <f t="shared" si="2"/>
        <v>10</v>
      </c>
      <c r="K10" s="27"/>
      <c r="L10" s="27"/>
      <c r="M10" s="27"/>
      <c r="N10" s="27">
        <v>10</v>
      </c>
      <c r="O10" s="27"/>
      <c r="P10" s="37">
        <f t="shared" si="0"/>
        <v>1</v>
      </c>
      <c r="Q10" s="43"/>
    </row>
    <row r="11" s="2" customFormat="1" ht="37" customHeight="1" spans="1:17">
      <c r="A11" s="24">
        <v>6</v>
      </c>
      <c r="B11" s="25" t="s">
        <v>34</v>
      </c>
      <c r="C11" s="26" t="s">
        <v>16</v>
      </c>
      <c r="D11" s="23">
        <v>64.31</v>
      </c>
      <c r="E11" s="27"/>
      <c r="F11" s="27"/>
      <c r="G11" s="27"/>
      <c r="H11" s="27"/>
      <c r="I11" s="27">
        <v>64.31</v>
      </c>
      <c r="J11" s="23">
        <f t="shared" si="2"/>
        <v>64.4</v>
      </c>
      <c r="K11" s="27"/>
      <c r="L11" s="27"/>
      <c r="M11" s="27"/>
      <c r="N11" s="27"/>
      <c r="O11" s="27">
        <v>64.4</v>
      </c>
      <c r="P11" s="37">
        <f t="shared" si="0"/>
        <v>1.00139947131084</v>
      </c>
      <c r="Q11" s="43"/>
    </row>
    <row r="12" s="2" customFormat="1" ht="37" customHeight="1" spans="1:18">
      <c r="A12" s="24">
        <v>7</v>
      </c>
      <c r="B12" s="25" t="s">
        <v>37</v>
      </c>
      <c r="C12" s="28" t="s">
        <v>38</v>
      </c>
      <c r="D12" s="23">
        <f>E12+H12+I12</f>
        <v>732</v>
      </c>
      <c r="E12" s="27"/>
      <c r="F12" s="27"/>
      <c r="G12" s="27"/>
      <c r="H12" s="27"/>
      <c r="I12" s="27">
        <v>732</v>
      </c>
      <c r="J12" s="23">
        <f t="shared" si="2"/>
        <v>565.885971</v>
      </c>
      <c r="K12" s="27"/>
      <c r="L12" s="27"/>
      <c r="M12" s="27"/>
      <c r="N12" s="27"/>
      <c r="O12" s="27">
        <v>565.885971</v>
      </c>
      <c r="P12" s="37">
        <f t="shared" si="0"/>
        <v>0.773068266393443</v>
      </c>
      <c r="Q12" s="43"/>
      <c r="R12" s="2">
        <v>260</v>
      </c>
    </row>
    <row r="13" s="2" customFormat="1" ht="37" customHeight="1" spans="1:19">
      <c r="A13" s="24">
        <v>8</v>
      </c>
      <c r="B13" s="25" t="s">
        <v>41</v>
      </c>
      <c r="C13" s="30" t="s">
        <v>42</v>
      </c>
      <c r="D13" s="23">
        <f t="shared" ref="D13:D22" si="3">E13+H13+I13+G13+F13</f>
        <v>1692.69</v>
      </c>
      <c r="E13" s="31"/>
      <c r="F13" s="35">
        <v>65</v>
      </c>
      <c r="G13" s="31"/>
      <c r="H13" s="27"/>
      <c r="I13" s="38">
        <v>1627.69</v>
      </c>
      <c r="J13" s="23">
        <f t="shared" si="2"/>
        <v>1253.715</v>
      </c>
      <c r="K13" s="31"/>
      <c r="L13" s="31"/>
      <c r="M13" s="31"/>
      <c r="N13" s="27"/>
      <c r="O13" s="38">
        <v>1253.715</v>
      </c>
      <c r="P13" s="37">
        <f t="shared" si="0"/>
        <v>0.740664268117612</v>
      </c>
      <c r="Q13" s="43"/>
      <c r="R13" s="2">
        <f>R5-R12</f>
        <v>156.498</v>
      </c>
      <c r="S13" s="4"/>
    </row>
    <row r="14" s="4" customFormat="1" ht="37" customHeight="1" spans="1:17">
      <c r="A14" s="24">
        <v>9</v>
      </c>
      <c r="B14" s="25" t="s">
        <v>45</v>
      </c>
      <c r="C14" s="29" t="s">
        <v>46</v>
      </c>
      <c r="D14" s="23">
        <f t="shared" si="3"/>
        <v>504</v>
      </c>
      <c r="E14" s="32">
        <v>400</v>
      </c>
      <c r="F14" s="32"/>
      <c r="G14" s="32"/>
      <c r="H14" s="32"/>
      <c r="I14" s="32">
        <v>104</v>
      </c>
      <c r="J14" s="23">
        <f t="shared" si="2"/>
        <v>490</v>
      </c>
      <c r="K14" s="32">
        <v>400</v>
      </c>
      <c r="L14" s="32"/>
      <c r="M14" s="32"/>
      <c r="N14" s="32"/>
      <c r="O14" s="32">
        <v>90</v>
      </c>
      <c r="P14" s="37">
        <f t="shared" si="0"/>
        <v>0.972222222222222</v>
      </c>
      <c r="Q14" s="43"/>
    </row>
    <row r="15" s="4" customFormat="1" ht="37" customHeight="1" spans="1:17">
      <c r="A15" s="24">
        <v>10</v>
      </c>
      <c r="B15" s="25" t="s">
        <v>49</v>
      </c>
      <c r="C15" s="29"/>
      <c r="D15" s="23">
        <f t="shared" si="3"/>
        <v>376</v>
      </c>
      <c r="E15" s="32"/>
      <c r="F15" s="32"/>
      <c r="G15" s="32"/>
      <c r="H15" s="32">
        <v>186</v>
      </c>
      <c r="I15" s="32">
        <v>190</v>
      </c>
      <c r="J15" s="23">
        <f t="shared" si="2"/>
        <v>270</v>
      </c>
      <c r="K15" s="32"/>
      <c r="L15" s="32"/>
      <c r="M15" s="32"/>
      <c r="N15" s="32">
        <v>186</v>
      </c>
      <c r="O15" s="32">
        <v>84</v>
      </c>
      <c r="P15" s="37">
        <f t="shared" si="0"/>
        <v>0.718085106382979</v>
      </c>
      <c r="Q15" s="43"/>
    </row>
    <row r="16" s="4" customFormat="1" ht="37" customHeight="1" spans="1:17">
      <c r="A16" s="24">
        <v>11</v>
      </c>
      <c r="B16" s="25" t="s">
        <v>51</v>
      </c>
      <c r="C16" s="29" t="s">
        <v>52</v>
      </c>
      <c r="D16" s="23">
        <f t="shared" si="3"/>
        <v>580</v>
      </c>
      <c r="E16" s="32">
        <v>580</v>
      </c>
      <c r="F16" s="32"/>
      <c r="G16" s="32"/>
      <c r="H16" s="32"/>
      <c r="I16" s="32"/>
      <c r="J16" s="23">
        <f t="shared" si="2"/>
        <v>490</v>
      </c>
      <c r="K16" s="32">
        <v>490</v>
      </c>
      <c r="L16" s="32"/>
      <c r="M16" s="32"/>
      <c r="N16" s="32"/>
      <c r="O16" s="32"/>
      <c r="P16" s="37">
        <f t="shared" si="0"/>
        <v>0.844827586206897</v>
      </c>
      <c r="Q16" s="43"/>
    </row>
    <row r="17" s="4" customFormat="1" ht="37" customHeight="1" spans="1:17">
      <c r="A17" s="24">
        <v>12</v>
      </c>
      <c r="B17" s="25" t="s">
        <v>55</v>
      </c>
      <c r="C17" s="29"/>
      <c r="D17" s="23">
        <f t="shared" si="3"/>
        <v>720</v>
      </c>
      <c r="E17" s="32">
        <v>662</v>
      </c>
      <c r="F17" s="32"/>
      <c r="G17" s="32"/>
      <c r="H17" s="32">
        <v>58</v>
      </c>
      <c r="I17" s="32"/>
      <c r="J17" s="23">
        <f t="shared" si="2"/>
        <v>640</v>
      </c>
      <c r="K17" s="32">
        <v>592</v>
      </c>
      <c r="L17" s="32"/>
      <c r="M17" s="32"/>
      <c r="N17" s="32">
        <v>48</v>
      </c>
      <c r="O17" s="32"/>
      <c r="P17" s="37">
        <f t="shared" si="0"/>
        <v>0.888888888888889</v>
      </c>
      <c r="Q17" s="43"/>
    </row>
    <row r="18" s="4" customFormat="1" ht="37" customHeight="1" spans="1:20">
      <c r="A18" s="24">
        <v>13</v>
      </c>
      <c r="B18" s="25" t="s">
        <v>57</v>
      </c>
      <c r="C18" s="29"/>
      <c r="D18" s="23">
        <f t="shared" si="3"/>
        <v>690</v>
      </c>
      <c r="E18" s="32"/>
      <c r="F18" s="32"/>
      <c r="G18" s="32"/>
      <c r="H18" s="27">
        <v>690</v>
      </c>
      <c r="I18" s="32"/>
      <c r="J18" s="23">
        <f t="shared" si="2"/>
        <v>610</v>
      </c>
      <c r="K18" s="32"/>
      <c r="L18" s="32"/>
      <c r="M18" s="32"/>
      <c r="N18" s="27">
        <v>610</v>
      </c>
      <c r="O18" s="32"/>
      <c r="P18" s="37">
        <f t="shared" si="0"/>
        <v>0.884057971014493</v>
      </c>
      <c r="Q18" s="43"/>
      <c r="R18" s="4">
        <f>K5/E5*100</f>
        <v>90.2557856272838</v>
      </c>
      <c r="S18" s="4">
        <f>N5/H5*100</f>
        <v>70.9757491289199</v>
      </c>
      <c r="T18" s="4">
        <f>O5/I5*100</f>
        <v>67.4743890214352</v>
      </c>
    </row>
    <row r="19" s="4" customFormat="1" ht="37" customHeight="1" spans="1:17">
      <c r="A19" s="24">
        <v>14</v>
      </c>
      <c r="B19" s="25" t="s">
        <v>59</v>
      </c>
      <c r="C19" s="24" t="s">
        <v>46</v>
      </c>
      <c r="D19" s="23">
        <f t="shared" si="3"/>
        <v>2402</v>
      </c>
      <c r="E19" s="27"/>
      <c r="F19" s="32"/>
      <c r="G19" s="32"/>
      <c r="H19" s="32">
        <v>300</v>
      </c>
      <c r="I19" s="27">
        <v>2102</v>
      </c>
      <c r="J19" s="23">
        <f t="shared" si="2"/>
        <v>1320</v>
      </c>
      <c r="K19" s="27"/>
      <c r="L19" s="32"/>
      <c r="M19" s="32"/>
      <c r="N19" s="32"/>
      <c r="O19" s="27">
        <v>1320</v>
      </c>
      <c r="P19" s="37">
        <f t="shared" si="0"/>
        <v>0.549542048293089</v>
      </c>
      <c r="Q19" s="43"/>
    </row>
    <row r="20" s="4" customFormat="1" ht="37" customHeight="1" spans="1:17">
      <c r="A20" s="24">
        <v>15</v>
      </c>
      <c r="B20" s="25" t="s">
        <v>62</v>
      </c>
      <c r="C20" s="24" t="s">
        <v>63</v>
      </c>
      <c r="D20" s="23">
        <f t="shared" si="3"/>
        <v>106</v>
      </c>
      <c r="E20" s="27"/>
      <c r="F20" s="32">
        <v>106</v>
      </c>
      <c r="G20" s="32"/>
      <c r="H20" s="32"/>
      <c r="I20" s="27"/>
      <c r="J20" s="23">
        <f t="shared" si="2"/>
        <v>0</v>
      </c>
      <c r="K20" s="27"/>
      <c r="L20" s="32">
        <v>106</v>
      </c>
      <c r="M20" s="32"/>
      <c r="N20" s="32"/>
      <c r="O20" s="27"/>
      <c r="P20" s="37">
        <f t="shared" si="0"/>
        <v>0</v>
      </c>
      <c r="Q20" s="44" t="s">
        <v>105</v>
      </c>
    </row>
    <row r="21" s="4" customFormat="1" ht="37" customHeight="1" spans="1:17">
      <c r="A21" s="24">
        <v>16</v>
      </c>
      <c r="B21" s="25" t="s">
        <v>66</v>
      </c>
      <c r="C21" s="24" t="s">
        <v>67</v>
      </c>
      <c r="D21" s="23">
        <f t="shared" si="3"/>
        <v>27</v>
      </c>
      <c r="E21" s="34"/>
      <c r="F21" s="35">
        <v>27</v>
      </c>
      <c r="G21" s="34"/>
      <c r="H21" s="34"/>
      <c r="I21" s="34"/>
      <c r="J21" s="34"/>
      <c r="K21" s="34"/>
      <c r="L21" s="35">
        <v>27</v>
      </c>
      <c r="M21" s="34"/>
      <c r="N21" s="34"/>
      <c r="O21" s="39"/>
      <c r="P21" s="37">
        <f t="shared" si="0"/>
        <v>0</v>
      </c>
      <c r="Q21" s="44" t="s">
        <v>105</v>
      </c>
    </row>
    <row r="22" s="4" customFormat="1" ht="37" customHeight="1" spans="1:17">
      <c r="A22" s="24">
        <v>17</v>
      </c>
      <c r="B22" s="25" t="s">
        <v>68</v>
      </c>
      <c r="C22" s="24" t="s">
        <v>52</v>
      </c>
      <c r="D22" s="23">
        <f t="shared" si="3"/>
        <v>157</v>
      </c>
      <c r="E22" s="34"/>
      <c r="F22" s="35">
        <v>157</v>
      </c>
      <c r="G22" s="34"/>
      <c r="H22" s="34"/>
      <c r="I22" s="34"/>
      <c r="J22" s="34"/>
      <c r="K22" s="34"/>
      <c r="L22" s="35">
        <v>157</v>
      </c>
      <c r="M22" s="34"/>
      <c r="N22" s="34"/>
      <c r="O22" s="39"/>
      <c r="P22" s="37">
        <f t="shared" si="0"/>
        <v>0</v>
      </c>
      <c r="Q22" s="44" t="s">
        <v>105</v>
      </c>
    </row>
    <row r="23" s="4" customFormat="1" ht="37" customHeight="1" spans="1:17">
      <c r="A23" s="24">
        <v>18</v>
      </c>
      <c r="B23" s="25" t="s">
        <v>69</v>
      </c>
      <c r="C23" s="24" t="s">
        <v>46</v>
      </c>
      <c r="D23" s="23">
        <f>E23+H23+I23</f>
        <v>15</v>
      </c>
      <c r="E23" s="27"/>
      <c r="F23" s="27"/>
      <c r="G23" s="27"/>
      <c r="H23" s="27"/>
      <c r="I23" s="27">
        <v>15</v>
      </c>
      <c r="J23" s="23">
        <f>K23+N23+O23</f>
        <v>12</v>
      </c>
      <c r="K23" s="27"/>
      <c r="L23" s="27"/>
      <c r="M23" s="27"/>
      <c r="N23" s="27"/>
      <c r="O23" s="27">
        <v>12</v>
      </c>
      <c r="P23" s="37">
        <f t="shared" si="0"/>
        <v>0.8</v>
      </c>
      <c r="Q23" s="43"/>
    </row>
    <row r="24" s="4" customFormat="1" ht="37" customHeight="1" spans="1:17">
      <c r="A24" s="24">
        <v>19</v>
      </c>
      <c r="B24" s="25" t="s">
        <v>72</v>
      </c>
      <c r="C24" s="29" t="s">
        <v>73</v>
      </c>
      <c r="D24" s="23">
        <f>E24+H24+I24</f>
        <v>100</v>
      </c>
      <c r="E24" s="27"/>
      <c r="F24" s="27"/>
      <c r="G24" s="27"/>
      <c r="H24" s="27"/>
      <c r="I24" s="27">
        <v>100</v>
      </c>
      <c r="J24" s="23">
        <f>K24+N24+O24</f>
        <v>90</v>
      </c>
      <c r="K24" s="27"/>
      <c r="L24" s="27"/>
      <c r="M24" s="27"/>
      <c r="N24" s="27"/>
      <c r="O24" s="27">
        <v>90</v>
      </c>
      <c r="P24" s="37">
        <f t="shared" si="0"/>
        <v>0.9</v>
      </c>
      <c r="Q24" s="43"/>
    </row>
    <row r="25" s="4" customFormat="1" ht="37" customHeight="1" spans="1:17">
      <c r="A25" s="24">
        <v>20</v>
      </c>
      <c r="B25" s="25" t="s">
        <v>75</v>
      </c>
      <c r="C25" s="29"/>
      <c r="D25" s="23">
        <f>E25+H25+I25</f>
        <v>140</v>
      </c>
      <c r="E25" s="27"/>
      <c r="F25" s="27"/>
      <c r="G25" s="27"/>
      <c r="H25" s="27"/>
      <c r="I25" s="27">
        <v>140</v>
      </c>
      <c r="J25" s="23">
        <f>K25+N25+O25</f>
        <v>140</v>
      </c>
      <c r="K25" s="27"/>
      <c r="L25" s="27"/>
      <c r="M25" s="27"/>
      <c r="N25" s="27"/>
      <c r="O25" s="27">
        <v>140</v>
      </c>
      <c r="P25" s="37">
        <f t="shared" si="0"/>
        <v>1</v>
      </c>
      <c r="Q25" s="43"/>
    </row>
    <row r="26" s="4" customFormat="1" ht="37" customHeight="1" spans="1:17">
      <c r="A26" s="24">
        <v>21</v>
      </c>
      <c r="B26" s="25" t="s">
        <v>99</v>
      </c>
      <c r="C26" s="24" t="s">
        <v>27</v>
      </c>
      <c r="D26" s="23">
        <f>E26+H26+I26</f>
        <v>240</v>
      </c>
      <c r="E26" s="32"/>
      <c r="F26" s="32"/>
      <c r="G26" s="32"/>
      <c r="H26" s="32"/>
      <c r="I26" s="27">
        <v>240</v>
      </c>
      <c r="J26" s="23">
        <f>K26+N26+O26</f>
        <v>0</v>
      </c>
      <c r="K26" s="32"/>
      <c r="L26" s="32"/>
      <c r="M26" s="32"/>
      <c r="N26" s="32"/>
      <c r="O26" s="27"/>
      <c r="P26" s="37">
        <f t="shared" si="0"/>
        <v>0</v>
      </c>
      <c r="Q26" s="43"/>
    </row>
    <row r="27" s="4" customFormat="1" ht="37" customHeight="1" spans="1:17">
      <c r="A27" s="45"/>
      <c r="B27" s="46" t="s">
        <v>106</v>
      </c>
      <c r="C27" s="45"/>
      <c r="D27" s="47"/>
      <c r="E27" s="48"/>
      <c r="F27" s="48"/>
      <c r="G27" s="48"/>
      <c r="H27" s="48"/>
      <c r="I27" s="48"/>
      <c r="J27" s="47"/>
      <c r="K27" s="48"/>
      <c r="L27" s="48"/>
      <c r="M27" s="48"/>
      <c r="N27" s="48"/>
      <c r="O27" s="48"/>
      <c r="P27" s="50"/>
      <c r="Q27" s="5"/>
    </row>
    <row r="28" ht="28" customHeight="1" spans="2:2">
      <c r="B28" s="7" t="s">
        <v>101</v>
      </c>
    </row>
    <row r="29" ht="28" customHeight="1" spans="2:2">
      <c r="B29" s="7" t="s">
        <v>102</v>
      </c>
    </row>
    <row r="30" ht="28" customHeight="1" spans="2:2">
      <c r="B30" s="7" t="s">
        <v>103</v>
      </c>
    </row>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sheetData>
  <mergeCells count="14">
    <mergeCell ref="A1:Q1"/>
    <mergeCell ref="D2:H2"/>
    <mergeCell ref="I2:Q2"/>
    <mergeCell ref="D3:I3"/>
    <mergeCell ref="J3:O3"/>
    <mergeCell ref="A5:B5"/>
    <mergeCell ref="A3:A4"/>
    <mergeCell ref="B3:B4"/>
    <mergeCell ref="C3:C4"/>
    <mergeCell ref="C14:C15"/>
    <mergeCell ref="C16:C18"/>
    <mergeCell ref="C24:C25"/>
    <mergeCell ref="P3:P4"/>
    <mergeCell ref="Q3:Q4"/>
  </mergeCells>
  <printOptions horizontalCentered="1"/>
  <pageMargins left="0.15625" right="0.118055555555556" top="0.747916666666667" bottom="0.393055555555556" header="0.354166666666667" footer="0.313888888888889"/>
  <pageSetup paperSize="9" scale="8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4"/>
  <sheetViews>
    <sheetView zoomScale="70" zoomScaleNormal="70" workbookViewId="0">
      <pane ySplit="5" topLeftCell="A6" activePane="bottomLeft" state="frozen"/>
      <selection/>
      <selection pane="bottomLeft" activeCell="A1" sqref="A1:Q27"/>
    </sheetView>
  </sheetViews>
  <sheetFormatPr defaultColWidth="8.73333333333333" defaultRowHeight="13.5"/>
  <cols>
    <col min="1" max="1" width="5" style="6" customWidth="1"/>
    <col min="2" max="2" width="37.3666666666667" style="7" customWidth="1"/>
    <col min="3" max="3" width="11.3916666666667" style="7" customWidth="1"/>
    <col min="4" max="4" width="10.1083333333333" style="8" customWidth="1"/>
    <col min="5" max="5" width="8.10833333333333" style="8" customWidth="1"/>
    <col min="6" max="6" width="8.18333333333333" style="8" customWidth="1"/>
    <col min="7" max="7" width="7.525" style="8" customWidth="1"/>
    <col min="8" max="8" width="9.30833333333333" style="8" customWidth="1"/>
    <col min="9" max="9" width="8.75833333333333" style="8" customWidth="1"/>
    <col min="10" max="10" width="12.1083333333333" style="8" customWidth="1"/>
    <col min="11" max="11" width="8.10833333333333" style="8" customWidth="1"/>
    <col min="12" max="12" width="6.94166666666667" style="8" customWidth="1"/>
    <col min="13" max="13" width="6.74166666666667" style="8" customWidth="1"/>
    <col min="14" max="14" width="8.96666666666667" style="8" customWidth="1"/>
    <col min="15" max="15" width="9.86666666666667" style="9" customWidth="1"/>
    <col min="16" max="16" width="10.1333333333333" style="9" customWidth="1"/>
    <col min="17" max="17" width="11.8166666666667" style="1" customWidth="1"/>
    <col min="18" max="18" width="15.8833333333333" style="1"/>
    <col min="19" max="19" width="17.3833333333333" style="1"/>
    <col min="20" max="20" width="15.8833333333333" style="1"/>
    <col min="21" max="16384" width="8.73333333333333" style="1"/>
  </cols>
  <sheetData>
    <row r="1" ht="33" customHeight="1" spans="1:17">
      <c r="A1" s="10" t="s">
        <v>87</v>
      </c>
      <c r="B1" s="10"/>
      <c r="C1" s="10"/>
      <c r="D1" s="10"/>
      <c r="E1" s="10"/>
      <c r="F1" s="10"/>
      <c r="G1" s="10"/>
      <c r="H1" s="10"/>
      <c r="I1" s="10"/>
      <c r="J1" s="10"/>
      <c r="K1" s="10"/>
      <c r="L1" s="10"/>
      <c r="M1" s="10"/>
      <c r="N1" s="10"/>
      <c r="O1" s="10"/>
      <c r="P1" s="10"/>
      <c r="Q1" s="10"/>
    </row>
    <row r="2" s="1" customFormat="1" ht="25" customHeight="1" spans="1:17">
      <c r="A2" s="11"/>
      <c r="B2" s="12"/>
      <c r="C2" s="12"/>
      <c r="D2" s="13">
        <v>44055</v>
      </c>
      <c r="E2" s="14"/>
      <c r="F2" s="14"/>
      <c r="G2" s="14"/>
      <c r="H2" s="14"/>
      <c r="I2" s="14" t="s">
        <v>1</v>
      </c>
      <c r="J2" s="14"/>
      <c r="K2" s="14"/>
      <c r="L2" s="14"/>
      <c r="M2" s="14"/>
      <c r="N2" s="14"/>
      <c r="O2" s="14"/>
      <c r="P2" s="14"/>
      <c r="Q2" s="14"/>
    </row>
    <row r="3" s="2" customFormat="1" ht="20" customHeight="1" spans="1:17">
      <c r="A3" s="15" t="s">
        <v>2</v>
      </c>
      <c r="B3" s="15" t="s">
        <v>88</v>
      </c>
      <c r="C3" s="15" t="s">
        <v>4</v>
      </c>
      <c r="D3" s="16" t="s">
        <v>89</v>
      </c>
      <c r="E3" s="16"/>
      <c r="F3" s="16"/>
      <c r="G3" s="16"/>
      <c r="H3" s="16"/>
      <c r="I3" s="16"/>
      <c r="J3" s="16" t="s">
        <v>90</v>
      </c>
      <c r="K3" s="16"/>
      <c r="L3" s="16"/>
      <c r="M3" s="16"/>
      <c r="N3" s="16"/>
      <c r="O3" s="36"/>
      <c r="P3" s="16" t="s">
        <v>91</v>
      </c>
      <c r="Q3" s="40" t="s">
        <v>7</v>
      </c>
    </row>
    <row r="4" s="2" customFormat="1" ht="70" customHeight="1" spans="1:17">
      <c r="A4" s="17"/>
      <c r="B4" s="17"/>
      <c r="C4" s="17"/>
      <c r="D4" s="16" t="s">
        <v>92</v>
      </c>
      <c r="E4" s="16" t="s">
        <v>93</v>
      </c>
      <c r="F4" s="18" t="s">
        <v>94</v>
      </c>
      <c r="G4" s="19" t="s">
        <v>95</v>
      </c>
      <c r="H4" s="16" t="s">
        <v>96</v>
      </c>
      <c r="I4" s="16" t="s">
        <v>97</v>
      </c>
      <c r="J4" s="17" t="s">
        <v>92</v>
      </c>
      <c r="K4" s="16" t="s">
        <v>93</v>
      </c>
      <c r="L4" s="18" t="s">
        <v>94</v>
      </c>
      <c r="M4" s="19" t="s">
        <v>95</v>
      </c>
      <c r="N4" s="16" t="s">
        <v>96</v>
      </c>
      <c r="O4" s="20" t="s">
        <v>97</v>
      </c>
      <c r="P4" s="16"/>
      <c r="Q4" s="41"/>
    </row>
    <row r="5" s="3" customFormat="1" ht="37" customHeight="1" spans="1:19">
      <c r="A5" s="20" t="s">
        <v>14</v>
      </c>
      <c r="B5" s="21"/>
      <c r="C5" s="22"/>
      <c r="D5" s="23">
        <f>E5+H5+I5+F5+G5</f>
        <v>8897</v>
      </c>
      <c r="E5" s="23">
        <f t="shared" ref="E5:I5" si="0">SUM(E6:E27)</f>
        <v>1642</v>
      </c>
      <c r="F5" s="23">
        <f t="shared" si="0"/>
        <v>355</v>
      </c>
      <c r="G5" s="23">
        <v>100</v>
      </c>
      <c r="H5" s="23">
        <f t="shared" si="0"/>
        <v>1435</v>
      </c>
      <c r="I5" s="23">
        <f t="shared" si="0"/>
        <v>5365</v>
      </c>
      <c r="J5" s="23">
        <f>K5+L5+M5+N5+O5</f>
        <v>5752.552971</v>
      </c>
      <c r="K5" s="23">
        <f t="shared" ref="K5:O5" si="1">SUM(K6:K27)</f>
        <v>1142</v>
      </c>
      <c r="L5" s="23">
        <f t="shared" si="1"/>
        <v>0</v>
      </c>
      <c r="M5" s="23">
        <f t="shared" si="1"/>
        <v>0</v>
      </c>
      <c r="N5" s="23">
        <f t="shared" si="1"/>
        <v>990.552</v>
      </c>
      <c r="O5" s="49">
        <f t="shared" si="1"/>
        <v>3620.000971</v>
      </c>
      <c r="P5" s="37">
        <f t="shared" ref="P5:P27" si="2">J5/D5</f>
        <v>0.646572212093964</v>
      </c>
      <c r="Q5" s="42"/>
      <c r="R5" s="3">
        <f>H5-N5</f>
        <v>444.448</v>
      </c>
      <c r="S5" s="3">
        <f>I5-O5</f>
        <v>1744.999029</v>
      </c>
    </row>
    <row r="6" s="4" customFormat="1" ht="37" customHeight="1" spans="1:17">
      <c r="A6" s="24">
        <v>1</v>
      </c>
      <c r="B6" s="25" t="s">
        <v>15</v>
      </c>
      <c r="C6" s="26" t="s">
        <v>16</v>
      </c>
      <c r="D6" s="23">
        <f t="shared" ref="D6:D12" si="3">E6+H6+I6</f>
        <v>78</v>
      </c>
      <c r="E6" s="27"/>
      <c r="F6" s="27"/>
      <c r="G6" s="27"/>
      <c r="H6" s="27">
        <v>78</v>
      </c>
      <c r="I6" s="27"/>
      <c r="J6" s="23">
        <f t="shared" ref="J6:J20" si="4">K6+N6+O6</f>
        <v>52.8</v>
      </c>
      <c r="K6" s="27"/>
      <c r="L6" s="27"/>
      <c r="M6" s="27"/>
      <c r="N6" s="27">
        <v>52.8</v>
      </c>
      <c r="O6" s="27"/>
      <c r="P6" s="37">
        <f t="shared" si="2"/>
        <v>0.676923076923077</v>
      </c>
      <c r="Q6" s="43"/>
    </row>
    <row r="7" s="4" customFormat="1" ht="37" customHeight="1" spans="1:18">
      <c r="A7" s="24">
        <v>2</v>
      </c>
      <c r="B7" s="25" t="s">
        <v>19</v>
      </c>
      <c r="C7" s="26" t="s">
        <v>16</v>
      </c>
      <c r="D7" s="23">
        <f t="shared" si="3"/>
        <v>3</v>
      </c>
      <c r="E7" s="27"/>
      <c r="F7" s="27"/>
      <c r="G7" s="27"/>
      <c r="H7" s="27">
        <v>3</v>
      </c>
      <c r="I7" s="27"/>
      <c r="J7" s="23">
        <f t="shared" si="4"/>
        <v>0</v>
      </c>
      <c r="K7" s="27"/>
      <c r="L7" s="27"/>
      <c r="M7" s="27"/>
      <c r="N7" s="27"/>
      <c r="O7" s="27"/>
      <c r="P7" s="37">
        <f t="shared" si="2"/>
        <v>0</v>
      </c>
      <c r="Q7" s="43"/>
      <c r="R7" s="4">
        <f>J5/D5*100</f>
        <v>64.6572212093964</v>
      </c>
    </row>
    <row r="8" s="4" customFormat="1" ht="37" customHeight="1" spans="1:18">
      <c r="A8" s="24">
        <v>3</v>
      </c>
      <c r="B8" s="25" t="s">
        <v>22</v>
      </c>
      <c r="C8" s="29" t="s">
        <v>23</v>
      </c>
      <c r="D8" s="23">
        <f t="shared" si="3"/>
        <v>105</v>
      </c>
      <c r="E8" s="27"/>
      <c r="F8" s="27"/>
      <c r="G8" s="27"/>
      <c r="H8" s="27">
        <v>105</v>
      </c>
      <c r="I8" s="27"/>
      <c r="J8" s="23">
        <f t="shared" si="4"/>
        <v>78.752</v>
      </c>
      <c r="K8" s="27"/>
      <c r="L8" s="27"/>
      <c r="M8" s="27"/>
      <c r="N8" s="27">
        <v>78.752</v>
      </c>
      <c r="O8" s="27"/>
      <c r="P8" s="37">
        <f t="shared" si="2"/>
        <v>0.750019047619048</v>
      </c>
      <c r="Q8" s="44" t="s">
        <v>107</v>
      </c>
      <c r="R8" s="4">
        <f>K5/E5*100</f>
        <v>69.5493300852619</v>
      </c>
    </row>
    <row r="9" s="4" customFormat="1" ht="37" customHeight="1" spans="1:19">
      <c r="A9" s="24">
        <v>4</v>
      </c>
      <c r="B9" s="25" t="s">
        <v>26</v>
      </c>
      <c r="C9" s="24" t="s">
        <v>27</v>
      </c>
      <c r="D9" s="23">
        <f t="shared" si="3"/>
        <v>5</v>
      </c>
      <c r="E9" s="27"/>
      <c r="F9" s="27"/>
      <c r="G9" s="27"/>
      <c r="H9" s="27">
        <v>5</v>
      </c>
      <c r="I9" s="27"/>
      <c r="J9" s="23">
        <f t="shared" si="4"/>
        <v>5</v>
      </c>
      <c r="K9" s="27"/>
      <c r="L9" s="27"/>
      <c r="M9" s="27"/>
      <c r="N9" s="27">
        <v>5</v>
      </c>
      <c r="O9" s="27"/>
      <c r="P9" s="37">
        <f t="shared" si="2"/>
        <v>1</v>
      </c>
      <c r="Q9" s="43"/>
      <c r="R9" s="4">
        <f>N5/H5*100</f>
        <v>69.0280139372822</v>
      </c>
      <c r="S9" s="4">
        <f>O5/I5*100</f>
        <v>67.4743890214352</v>
      </c>
    </row>
    <row r="10" s="4" customFormat="1" ht="37" customHeight="1" spans="1:17">
      <c r="A10" s="24">
        <v>5</v>
      </c>
      <c r="B10" s="25" t="s">
        <v>30</v>
      </c>
      <c r="C10" s="29" t="s">
        <v>31</v>
      </c>
      <c r="D10" s="23">
        <f t="shared" si="3"/>
        <v>10</v>
      </c>
      <c r="E10" s="27"/>
      <c r="F10" s="27"/>
      <c r="G10" s="27"/>
      <c r="H10" s="27">
        <v>10</v>
      </c>
      <c r="I10" s="27"/>
      <c r="J10" s="23">
        <f t="shared" si="4"/>
        <v>10</v>
      </c>
      <c r="K10" s="27"/>
      <c r="L10" s="27"/>
      <c r="M10" s="27"/>
      <c r="N10" s="27">
        <v>10</v>
      </c>
      <c r="O10" s="27"/>
      <c r="P10" s="37">
        <f t="shared" si="2"/>
        <v>1</v>
      </c>
      <c r="Q10" s="43"/>
    </row>
    <row r="11" s="2" customFormat="1" ht="37" customHeight="1" spans="1:17">
      <c r="A11" s="24">
        <v>6</v>
      </c>
      <c r="B11" s="25" t="s">
        <v>34</v>
      </c>
      <c r="C11" s="26" t="s">
        <v>16</v>
      </c>
      <c r="D11" s="23">
        <v>64.31</v>
      </c>
      <c r="E11" s="27"/>
      <c r="F11" s="27"/>
      <c r="G11" s="27"/>
      <c r="H11" s="27"/>
      <c r="I11" s="27">
        <v>64.31</v>
      </c>
      <c r="J11" s="23">
        <f t="shared" si="4"/>
        <v>64.4</v>
      </c>
      <c r="K11" s="27"/>
      <c r="L11" s="27"/>
      <c r="M11" s="27"/>
      <c r="N11" s="27"/>
      <c r="O11" s="27">
        <v>64.4</v>
      </c>
      <c r="P11" s="37">
        <f t="shared" si="2"/>
        <v>1.00139947131084</v>
      </c>
      <c r="Q11" s="43"/>
    </row>
    <row r="12" s="2" customFormat="1" ht="37" customHeight="1" spans="1:17">
      <c r="A12" s="24">
        <v>7</v>
      </c>
      <c r="B12" s="25" t="s">
        <v>37</v>
      </c>
      <c r="C12" s="28" t="s">
        <v>38</v>
      </c>
      <c r="D12" s="23">
        <f t="shared" si="3"/>
        <v>632</v>
      </c>
      <c r="E12" s="27"/>
      <c r="F12" s="27"/>
      <c r="G12" s="27"/>
      <c r="H12" s="27"/>
      <c r="I12" s="27">
        <v>632</v>
      </c>
      <c r="J12" s="23">
        <f t="shared" si="4"/>
        <v>565.885971</v>
      </c>
      <c r="K12" s="27"/>
      <c r="L12" s="27"/>
      <c r="M12" s="27"/>
      <c r="N12" s="27"/>
      <c r="O12" s="27">
        <v>565.885971</v>
      </c>
      <c r="P12" s="37">
        <f t="shared" si="2"/>
        <v>0.895389194620253</v>
      </c>
      <c r="Q12" s="43"/>
    </row>
    <row r="13" s="2" customFormat="1" ht="37" customHeight="1" spans="1:19">
      <c r="A13" s="24">
        <v>8</v>
      </c>
      <c r="B13" s="25" t="s">
        <v>41</v>
      </c>
      <c r="C13" s="30" t="s">
        <v>42</v>
      </c>
      <c r="D13" s="23">
        <v>1627.69</v>
      </c>
      <c r="E13" s="31"/>
      <c r="F13" s="31"/>
      <c r="G13" s="31"/>
      <c r="H13" s="27"/>
      <c r="I13" s="38">
        <v>1627.69</v>
      </c>
      <c r="J13" s="23">
        <f t="shared" si="4"/>
        <v>1253.715</v>
      </c>
      <c r="K13" s="31"/>
      <c r="L13" s="31"/>
      <c r="M13" s="31"/>
      <c r="N13" s="27"/>
      <c r="O13" s="38">
        <v>1253.715</v>
      </c>
      <c r="P13" s="37">
        <f t="shared" si="2"/>
        <v>0.7702418765244</v>
      </c>
      <c r="Q13" s="43"/>
      <c r="S13" s="4"/>
    </row>
    <row r="14" s="4" customFormat="1" ht="37" customHeight="1" spans="1:17">
      <c r="A14" s="24">
        <v>9</v>
      </c>
      <c r="B14" s="25" t="s">
        <v>45</v>
      </c>
      <c r="C14" s="29" t="s">
        <v>46</v>
      </c>
      <c r="D14" s="23">
        <f t="shared" ref="D14:D17" si="5">E14+H14+I14</f>
        <v>504</v>
      </c>
      <c r="E14" s="32">
        <v>400</v>
      </c>
      <c r="F14" s="32"/>
      <c r="G14" s="32"/>
      <c r="H14" s="32"/>
      <c r="I14" s="32">
        <v>104</v>
      </c>
      <c r="J14" s="23">
        <f t="shared" si="4"/>
        <v>490</v>
      </c>
      <c r="K14" s="32">
        <v>400</v>
      </c>
      <c r="L14" s="32"/>
      <c r="M14" s="32"/>
      <c r="N14" s="32"/>
      <c r="O14" s="32">
        <v>90</v>
      </c>
      <c r="P14" s="37">
        <f t="shared" si="2"/>
        <v>0.972222222222222</v>
      </c>
      <c r="Q14" s="43"/>
    </row>
    <row r="15" s="4" customFormat="1" ht="37" customHeight="1" spans="1:17">
      <c r="A15" s="24">
        <v>10</v>
      </c>
      <c r="B15" s="25" t="s">
        <v>49</v>
      </c>
      <c r="C15" s="29"/>
      <c r="D15" s="23">
        <f t="shared" si="5"/>
        <v>376</v>
      </c>
      <c r="E15" s="32"/>
      <c r="F15" s="32"/>
      <c r="G15" s="32"/>
      <c r="H15" s="32">
        <v>186</v>
      </c>
      <c r="I15" s="32">
        <v>190</v>
      </c>
      <c r="J15" s="23">
        <f t="shared" si="4"/>
        <v>270</v>
      </c>
      <c r="K15" s="32"/>
      <c r="L15" s="32"/>
      <c r="M15" s="32"/>
      <c r="N15" s="32">
        <v>186</v>
      </c>
      <c r="O15" s="32">
        <v>84</v>
      </c>
      <c r="P15" s="37">
        <f t="shared" si="2"/>
        <v>0.718085106382979</v>
      </c>
      <c r="Q15" s="43"/>
    </row>
    <row r="16" s="4" customFormat="1" ht="37" customHeight="1" spans="1:17">
      <c r="A16" s="24">
        <v>11</v>
      </c>
      <c r="B16" s="25" t="s">
        <v>51</v>
      </c>
      <c r="C16" s="29" t="s">
        <v>52</v>
      </c>
      <c r="D16" s="23">
        <f t="shared" si="5"/>
        <v>380</v>
      </c>
      <c r="E16" s="32">
        <v>380</v>
      </c>
      <c r="F16" s="32"/>
      <c r="G16" s="32"/>
      <c r="H16" s="32"/>
      <c r="I16" s="32"/>
      <c r="J16" s="23">
        <f t="shared" si="4"/>
        <v>380</v>
      </c>
      <c r="K16" s="32">
        <v>380</v>
      </c>
      <c r="L16" s="32"/>
      <c r="M16" s="32"/>
      <c r="N16" s="32"/>
      <c r="O16" s="32"/>
      <c r="P16" s="37">
        <f t="shared" si="2"/>
        <v>1</v>
      </c>
      <c r="Q16" s="43"/>
    </row>
    <row r="17" s="4" customFormat="1" ht="37" customHeight="1" spans="1:17">
      <c r="A17" s="24">
        <v>12</v>
      </c>
      <c r="B17" s="25" t="s">
        <v>55</v>
      </c>
      <c r="C17" s="29"/>
      <c r="D17" s="23">
        <f t="shared" si="5"/>
        <v>720</v>
      </c>
      <c r="E17" s="32">
        <v>362</v>
      </c>
      <c r="F17" s="32"/>
      <c r="G17" s="32"/>
      <c r="H17" s="32">
        <v>358</v>
      </c>
      <c r="I17" s="32"/>
      <c r="J17" s="23">
        <f t="shared" si="4"/>
        <v>410</v>
      </c>
      <c r="K17" s="32">
        <v>362</v>
      </c>
      <c r="L17" s="32"/>
      <c r="M17" s="32"/>
      <c r="N17" s="32">
        <v>48</v>
      </c>
      <c r="O17" s="32"/>
      <c r="P17" s="37">
        <f t="shared" si="2"/>
        <v>0.569444444444444</v>
      </c>
      <c r="Q17" s="43"/>
    </row>
    <row r="18" s="4" customFormat="1" ht="37" customHeight="1" spans="1:20">
      <c r="A18" s="24">
        <v>13</v>
      </c>
      <c r="B18" s="25" t="s">
        <v>57</v>
      </c>
      <c r="C18" s="29"/>
      <c r="D18" s="23">
        <f>E18+H18+I18+G18</f>
        <v>790</v>
      </c>
      <c r="E18" s="32"/>
      <c r="F18" s="32"/>
      <c r="G18" s="32">
        <v>100</v>
      </c>
      <c r="H18" s="27">
        <v>690</v>
      </c>
      <c r="I18" s="32"/>
      <c r="J18" s="23">
        <f t="shared" si="4"/>
        <v>610</v>
      </c>
      <c r="K18" s="32"/>
      <c r="L18" s="32"/>
      <c r="M18" s="32"/>
      <c r="N18" s="27">
        <v>610</v>
      </c>
      <c r="O18" s="32"/>
      <c r="P18" s="37">
        <f t="shared" si="2"/>
        <v>0.772151898734177</v>
      </c>
      <c r="Q18" s="43"/>
      <c r="R18" s="4">
        <f>K5/E5*100</f>
        <v>69.5493300852619</v>
      </c>
      <c r="S18" s="4">
        <f>N5/H5*100</f>
        <v>69.0280139372822</v>
      </c>
      <c r="T18" s="4">
        <f>O5/I5*100</f>
        <v>67.4743890214352</v>
      </c>
    </row>
    <row r="19" s="4" customFormat="1" ht="37" customHeight="1" spans="1:17">
      <c r="A19" s="24">
        <v>14</v>
      </c>
      <c r="B19" s="25" t="s">
        <v>108</v>
      </c>
      <c r="C19" s="24" t="s">
        <v>46</v>
      </c>
      <c r="D19" s="23">
        <f t="shared" ref="D19:D27" si="6">E19+H19+I19</f>
        <v>2102</v>
      </c>
      <c r="E19" s="27"/>
      <c r="F19" s="32"/>
      <c r="G19" s="32"/>
      <c r="H19" s="32"/>
      <c r="I19" s="27">
        <v>2102</v>
      </c>
      <c r="J19" s="23">
        <f t="shared" si="4"/>
        <v>1320</v>
      </c>
      <c r="K19" s="27"/>
      <c r="L19" s="32"/>
      <c r="M19" s="32"/>
      <c r="N19" s="32"/>
      <c r="O19" s="27">
        <v>1320</v>
      </c>
      <c r="P19" s="37">
        <f t="shared" si="2"/>
        <v>0.627973358705994</v>
      </c>
      <c r="Q19" s="43"/>
    </row>
    <row r="20" s="4" customFormat="1" ht="37" customHeight="1" spans="1:17">
      <c r="A20" s="24">
        <v>15</v>
      </c>
      <c r="B20" s="25" t="s">
        <v>109</v>
      </c>
      <c r="C20" s="24" t="s">
        <v>110</v>
      </c>
      <c r="D20" s="23">
        <f t="shared" si="6"/>
        <v>500</v>
      </c>
      <c r="E20" s="27">
        <v>500</v>
      </c>
      <c r="F20" s="32"/>
      <c r="G20" s="32"/>
      <c r="H20" s="32"/>
      <c r="I20" s="27"/>
      <c r="J20" s="23">
        <f t="shared" si="4"/>
        <v>0</v>
      </c>
      <c r="K20" s="27"/>
      <c r="L20" s="32"/>
      <c r="M20" s="32"/>
      <c r="N20" s="32"/>
      <c r="O20" s="27"/>
      <c r="P20" s="37">
        <f t="shared" si="2"/>
        <v>0</v>
      </c>
      <c r="Q20" s="44" t="s">
        <v>105</v>
      </c>
    </row>
    <row r="21" s="4" customFormat="1" ht="37" customHeight="1" spans="1:17">
      <c r="A21" s="24">
        <v>16</v>
      </c>
      <c r="B21" s="25" t="s">
        <v>111</v>
      </c>
      <c r="C21" s="24" t="s">
        <v>110</v>
      </c>
      <c r="D21" s="33">
        <f>F21</f>
        <v>290</v>
      </c>
      <c r="E21" s="34"/>
      <c r="F21" s="35">
        <v>290</v>
      </c>
      <c r="G21" s="34"/>
      <c r="H21" s="34"/>
      <c r="I21" s="34"/>
      <c r="J21" s="34"/>
      <c r="K21" s="34"/>
      <c r="L21" s="34"/>
      <c r="M21" s="34"/>
      <c r="N21" s="34"/>
      <c r="O21" s="39"/>
      <c r="P21" s="37">
        <f t="shared" si="2"/>
        <v>0</v>
      </c>
      <c r="Q21" s="44" t="s">
        <v>105</v>
      </c>
    </row>
    <row r="22" s="4" customFormat="1" ht="37" customHeight="1" spans="1:17">
      <c r="A22" s="24">
        <v>17</v>
      </c>
      <c r="B22" s="25" t="s">
        <v>112</v>
      </c>
      <c r="C22" s="24" t="s">
        <v>110</v>
      </c>
      <c r="D22" s="33">
        <f>F22</f>
        <v>65</v>
      </c>
      <c r="E22" s="34"/>
      <c r="F22" s="35">
        <v>65</v>
      </c>
      <c r="G22" s="34"/>
      <c r="H22" s="34"/>
      <c r="I22" s="34"/>
      <c r="J22" s="34"/>
      <c r="K22" s="34"/>
      <c r="L22" s="34"/>
      <c r="M22" s="34"/>
      <c r="N22" s="34"/>
      <c r="O22" s="39"/>
      <c r="P22" s="37">
        <f t="shared" si="2"/>
        <v>0</v>
      </c>
      <c r="Q22" s="44" t="s">
        <v>105</v>
      </c>
    </row>
    <row r="23" s="4" customFormat="1" ht="37" customHeight="1" spans="1:17">
      <c r="A23" s="24">
        <v>18</v>
      </c>
      <c r="B23" s="25" t="s">
        <v>69</v>
      </c>
      <c r="C23" s="24" t="s">
        <v>46</v>
      </c>
      <c r="D23" s="23">
        <f t="shared" si="6"/>
        <v>35</v>
      </c>
      <c r="E23" s="27"/>
      <c r="F23" s="27"/>
      <c r="G23" s="27"/>
      <c r="H23" s="27"/>
      <c r="I23" s="27">
        <v>35</v>
      </c>
      <c r="J23" s="23">
        <f t="shared" ref="J23:J27" si="7">K23+N23+O23</f>
        <v>12</v>
      </c>
      <c r="K23" s="27"/>
      <c r="L23" s="27"/>
      <c r="M23" s="27"/>
      <c r="N23" s="27"/>
      <c r="O23" s="27">
        <v>12</v>
      </c>
      <c r="P23" s="37">
        <f t="shared" si="2"/>
        <v>0.342857142857143</v>
      </c>
      <c r="Q23" s="43"/>
    </row>
    <row r="24" s="4" customFormat="1" ht="37" customHeight="1" spans="1:17">
      <c r="A24" s="24">
        <v>19</v>
      </c>
      <c r="B24" s="25" t="s">
        <v>72</v>
      </c>
      <c r="C24" s="29" t="s">
        <v>73</v>
      </c>
      <c r="D24" s="23">
        <f t="shared" si="6"/>
        <v>180</v>
      </c>
      <c r="E24" s="27"/>
      <c r="F24" s="27"/>
      <c r="G24" s="27"/>
      <c r="H24" s="27"/>
      <c r="I24" s="27">
        <v>180</v>
      </c>
      <c r="J24" s="23">
        <f t="shared" si="7"/>
        <v>90</v>
      </c>
      <c r="K24" s="27"/>
      <c r="L24" s="27"/>
      <c r="M24" s="27"/>
      <c r="N24" s="27"/>
      <c r="O24" s="27">
        <v>90</v>
      </c>
      <c r="P24" s="37">
        <f t="shared" si="2"/>
        <v>0.5</v>
      </c>
      <c r="Q24" s="43"/>
    </row>
    <row r="25" s="4" customFormat="1" ht="37" customHeight="1" spans="1:17">
      <c r="A25" s="24">
        <v>20</v>
      </c>
      <c r="B25" s="25" t="s">
        <v>75</v>
      </c>
      <c r="C25" s="29"/>
      <c r="D25" s="23">
        <f t="shared" si="6"/>
        <v>140</v>
      </c>
      <c r="E25" s="27"/>
      <c r="F25" s="27"/>
      <c r="G25" s="27"/>
      <c r="H25" s="27"/>
      <c r="I25" s="27">
        <v>140</v>
      </c>
      <c r="J25" s="23">
        <f t="shared" si="7"/>
        <v>140</v>
      </c>
      <c r="K25" s="27"/>
      <c r="L25" s="27"/>
      <c r="M25" s="27"/>
      <c r="N25" s="27"/>
      <c r="O25" s="27">
        <v>140</v>
      </c>
      <c r="P25" s="37">
        <f t="shared" si="2"/>
        <v>1</v>
      </c>
      <c r="Q25" s="43"/>
    </row>
    <row r="26" s="5" customFormat="1" ht="37" customHeight="1" spans="1:17">
      <c r="A26" s="24">
        <v>21</v>
      </c>
      <c r="B26" s="25" t="s">
        <v>113</v>
      </c>
      <c r="C26" s="29"/>
      <c r="D26" s="23">
        <f t="shared" si="6"/>
        <v>50</v>
      </c>
      <c r="E26" s="27"/>
      <c r="F26" s="27"/>
      <c r="G26" s="27"/>
      <c r="H26" s="27"/>
      <c r="I26" s="27">
        <v>50</v>
      </c>
      <c r="J26" s="23">
        <f t="shared" si="7"/>
        <v>0</v>
      </c>
      <c r="K26" s="27"/>
      <c r="L26" s="27"/>
      <c r="M26" s="27"/>
      <c r="N26" s="27"/>
      <c r="O26" s="27"/>
      <c r="P26" s="37">
        <f t="shared" si="2"/>
        <v>0</v>
      </c>
      <c r="Q26" s="43"/>
    </row>
    <row r="27" s="4" customFormat="1" ht="37" customHeight="1" spans="1:17">
      <c r="A27" s="24">
        <v>22</v>
      </c>
      <c r="B27" s="25" t="s">
        <v>114</v>
      </c>
      <c r="C27" s="24" t="s">
        <v>27</v>
      </c>
      <c r="D27" s="23">
        <f t="shared" si="6"/>
        <v>240</v>
      </c>
      <c r="E27" s="32"/>
      <c r="F27" s="32"/>
      <c r="G27" s="32"/>
      <c r="H27" s="32"/>
      <c r="I27" s="27">
        <v>240</v>
      </c>
      <c r="J27" s="23">
        <f t="shared" si="7"/>
        <v>0</v>
      </c>
      <c r="K27" s="32"/>
      <c r="L27" s="32"/>
      <c r="M27" s="32"/>
      <c r="N27" s="32"/>
      <c r="O27" s="27"/>
      <c r="P27" s="37">
        <f t="shared" si="2"/>
        <v>0</v>
      </c>
      <c r="Q27" s="43"/>
    </row>
    <row r="28" s="4" customFormat="1" ht="37" customHeight="1" spans="1:17">
      <c r="A28" s="45"/>
      <c r="B28" s="46" t="s">
        <v>115</v>
      </c>
      <c r="C28" s="45"/>
      <c r="D28" s="47"/>
      <c r="E28" s="48"/>
      <c r="F28" s="48"/>
      <c r="G28" s="48"/>
      <c r="H28" s="48"/>
      <c r="I28" s="48"/>
      <c r="J28" s="47"/>
      <c r="K28" s="48"/>
      <c r="L28" s="48"/>
      <c r="M28" s="48"/>
      <c r="N28" s="48"/>
      <c r="O28" s="48"/>
      <c r="P28" s="50"/>
      <c r="Q28" s="5"/>
    </row>
    <row r="29" ht="28" customHeight="1" spans="2:2">
      <c r="B29" s="7" t="s">
        <v>116</v>
      </c>
    </row>
    <row r="30" ht="28" customHeight="1" spans="2:2">
      <c r="B30" s="7" t="s">
        <v>117</v>
      </c>
    </row>
    <row r="31" ht="28" customHeight="1" spans="2:2">
      <c r="B31" s="7" t="s">
        <v>118</v>
      </c>
    </row>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row r="54" ht="28" customHeight="1"/>
  </sheetData>
  <mergeCells count="14">
    <mergeCell ref="A1:Q1"/>
    <mergeCell ref="D2:H2"/>
    <mergeCell ref="I2:Q2"/>
    <mergeCell ref="D3:I3"/>
    <mergeCell ref="J3:O3"/>
    <mergeCell ref="A5:B5"/>
    <mergeCell ref="A3:A4"/>
    <mergeCell ref="B3:B4"/>
    <mergeCell ref="C3:C4"/>
    <mergeCell ref="C14:C15"/>
    <mergeCell ref="C16:C18"/>
    <mergeCell ref="C24:C26"/>
    <mergeCell ref="P3:P4"/>
    <mergeCell ref="Q3:Q4"/>
  </mergeCells>
  <printOptions horizontalCentered="1"/>
  <pageMargins left="0.15625" right="0.118055555555556" top="0.747916666666667" bottom="0.393055555555556" header="0.354166666666667" footer="0.313888888888889"/>
  <pageSetup paperSize="9" scale="8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3"/>
  <sheetViews>
    <sheetView zoomScale="70" zoomScaleNormal="70" workbookViewId="0">
      <pane ySplit="5" topLeftCell="A15" activePane="bottomLeft" state="frozen"/>
      <selection/>
      <selection pane="bottomLeft" activeCell="D18" sqref="$A16:$XFD18"/>
    </sheetView>
  </sheetViews>
  <sheetFormatPr defaultColWidth="8.73333333333333" defaultRowHeight="13.5"/>
  <cols>
    <col min="1" max="1" width="5" style="6" customWidth="1"/>
    <col min="2" max="2" width="37.3666666666667" style="7" customWidth="1"/>
    <col min="3" max="3" width="11.3916666666667" style="7" customWidth="1"/>
    <col min="4" max="4" width="10.1083333333333" style="8" customWidth="1"/>
    <col min="5" max="5" width="8.10833333333333" style="8" customWidth="1"/>
    <col min="6" max="6" width="8.18333333333333" style="8" customWidth="1"/>
    <col min="7" max="7" width="7.525" style="8" customWidth="1"/>
    <col min="8" max="8" width="9.30833333333333" style="8" customWidth="1"/>
    <col min="9" max="9" width="8.75833333333333" style="8" customWidth="1"/>
    <col min="10" max="10" width="12.1083333333333" style="8" customWidth="1"/>
    <col min="11" max="11" width="8.10833333333333" style="8" customWidth="1"/>
    <col min="12" max="12" width="6.94166666666667" style="8" customWidth="1"/>
    <col min="13" max="13" width="6.74166666666667" style="8" customWidth="1"/>
    <col min="14" max="14" width="8.96666666666667" style="8" customWidth="1"/>
    <col min="15" max="15" width="9.86666666666667" style="9" customWidth="1"/>
    <col min="16" max="16" width="10.1333333333333" style="9" customWidth="1"/>
    <col min="17" max="17" width="11.8166666666667" style="1" customWidth="1"/>
    <col min="18" max="18" width="11.3833333333333" style="1"/>
    <col min="19" max="19" width="17.3833333333333" style="1"/>
    <col min="20" max="16384" width="8.73333333333333" style="1"/>
  </cols>
  <sheetData>
    <row r="1" ht="33" customHeight="1" spans="1:17">
      <c r="A1" s="10" t="s">
        <v>87</v>
      </c>
      <c r="B1" s="10"/>
      <c r="C1" s="10"/>
      <c r="D1" s="10"/>
      <c r="E1" s="10"/>
      <c r="F1" s="10"/>
      <c r="G1" s="10"/>
      <c r="H1" s="10"/>
      <c r="I1" s="10"/>
      <c r="J1" s="10"/>
      <c r="K1" s="10"/>
      <c r="L1" s="10"/>
      <c r="M1" s="10"/>
      <c r="N1" s="10"/>
      <c r="O1" s="10"/>
      <c r="P1" s="10"/>
      <c r="Q1" s="10"/>
    </row>
    <row r="2" s="1" customFormat="1" ht="25" customHeight="1" spans="1:17">
      <c r="A2" s="11"/>
      <c r="B2" s="12"/>
      <c r="C2" s="12"/>
      <c r="D2" s="13">
        <v>44043</v>
      </c>
      <c r="E2" s="14"/>
      <c r="F2" s="14"/>
      <c r="G2" s="14"/>
      <c r="H2" s="14"/>
      <c r="I2" s="14" t="s">
        <v>1</v>
      </c>
      <c r="J2" s="14"/>
      <c r="K2" s="14"/>
      <c r="L2" s="14"/>
      <c r="M2" s="14"/>
      <c r="N2" s="14"/>
      <c r="O2" s="14"/>
      <c r="P2" s="14"/>
      <c r="Q2" s="14"/>
    </row>
    <row r="3" s="2" customFormat="1" ht="20" customHeight="1" spans="1:17">
      <c r="A3" s="15" t="s">
        <v>2</v>
      </c>
      <c r="B3" s="15" t="s">
        <v>88</v>
      </c>
      <c r="C3" s="15" t="s">
        <v>4</v>
      </c>
      <c r="D3" s="16" t="s">
        <v>89</v>
      </c>
      <c r="E3" s="16"/>
      <c r="F3" s="16"/>
      <c r="G3" s="16"/>
      <c r="H3" s="16"/>
      <c r="I3" s="16"/>
      <c r="J3" s="16" t="s">
        <v>90</v>
      </c>
      <c r="K3" s="16"/>
      <c r="L3" s="16"/>
      <c r="M3" s="16"/>
      <c r="N3" s="16"/>
      <c r="O3" s="36"/>
      <c r="P3" s="16" t="s">
        <v>91</v>
      </c>
      <c r="Q3" s="40" t="s">
        <v>7</v>
      </c>
    </row>
    <row r="4" s="2" customFormat="1" ht="70" customHeight="1" spans="1:17">
      <c r="A4" s="17"/>
      <c r="B4" s="17"/>
      <c r="C4" s="17"/>
      <c r="D4" s="16" t="s">
        <v>92</v>
      </c>
      <c r="E4" s="16" t="s">
        <v>93</v>
      </c>
      <c r="F4" s="18" t="s">
        <v>94</v>
      </c>
      <c r="G4" s="19" t="s">
        <v>95</v>
      </c>
      <c r="H4" s="16" t="s">
        <v>96</v>
      </c>
      <c r="I4" s="16" t="s">
        <v>97</v>
      </c>
      <c r="J4" s="17" t="s">
        <v>92</v>
      </c>
      <c r="K4" s="16" t="s">
        <v>93</v>
      </c>
      <c r="L4" s="18" t="s">
        <v>94</v>
      </c>
      <c r="M4" s="19" t="s">
        <v>95</v>
      </c>
      <c r="N4" s="16" t="s">
        <v>96</v>
      </c>
      <c r="O4" s="20" t="s">
        <v>97</v>
      </c>
      <c r="P4" s="16"/>
      <c r="Q4" s="41"/>
    </row>
    <row r="5" s="3" customFormat="1" ht="37" customHeight="1" spans="1:19">
      <c r="A5" s="20" t="s">
        <v>14</v>
      </c>
      <c r="B5" s="21"/>
      <c r="C5" s="22"/>
      <c r="D5" s="23">
        <f>E5+H5+I5+F5+G5</f>
        <v>8897</v>
      </c>
      <c r="E5" s="23">
        <f t="shared" ref="E5:O5" si="0">SUM(E6:E27)</f>
        <v>1642</v>
      </c>
      <c r="F5" s="23">
        <f t="shared" si="0"/>
        <v>355</v>
      </c>
      <c r="G5" s="23">
        <f t="shared" si="0"/>
        <v>100</v>
      </c>
      <c r="H5" s="23">
        <f t="shared" si="0"/>
        <v>1435</v>
      </c>
      <c r="I5" s="23">
        <f t="shared" si="0"/>
        <v>5365</v>
      </c>
      <c r="J5" s="23">
        <f>K5+L5+M5+N5+O5</f>
        <v>4662.552971</v>
      </c>
      <c r="K5" s="23">
        <f t="shared" si="0"/>
        <v>1142</v>
      </c>
      <c r="L5" s="23">
        <f t="shared" si="0"/>
        <v>0</v>
      </c>
      <c r="M5" s="23">
        <f t="shared" si="0"/>
        <v>0</v>
      </c>
      <c r="N5" s="23">
        <f t="shared" si="0"/>
        <v>990.552</v>
      </c>
      <c r="O5" s="23">
        <f t="shared" si="0"/>
        <v>2530.000971</v>
      </c>
      <c r="P5" s="37">
        <f t="shared" ref="P5:P27" si="1">J5/D5</f>
        <v>0.524059005395077</v>
      </c>
      <c r="Q5" s="42"/>
      <c r="R5" s="3">
        <f>H5-N5</f>
        <v>444.448</v>
      </c>
      <c r="S5" s="3">
        <f>I5-O5</f>
        <v>2834.999029</v>
      </c>
    </row>
    <row r="6" s="4" customFormat="1" ht="37" customHeight="1" spans="1:17">
      <c r="A6" s="24">
        <v>1</v>
      </c>
      <c r="B6" s="25" t="s">
        <v>15</v>
      </c>
      <c r="C6" s="26" t="s">
        <v>16</v>
      </c>
      <c r="D6" s="23">
        <f t="shared" ref="D6:D12" si="2">E6+H6+I6</f>
        <v>78</v>
      </c>
      <c r="E6" s="27"/>
      <c r="F6" s="27"/>
      <c r="G6" s="27"/>
      <c r="H6" s="27">
        <v>78</v>
      </c>
      <c r="I6" s="27"/>
      <c r="J6" s="23">
        <f t="shared" ref="J6:J20" si="3">K6+N6+O6</f>
        <v>52.8</v>
      </c>
      <c r="K6" s="27"/>
      <c r="L6" s="27"/>
      <c r="M6" s="27"/>
      <c r="N6" s="27">
        <v>52.8</v>
      </c>
      <c r="O6" s="27"/>
      <c r="P6" s="37">
        <f t="shared" si="1"/>
        <v>0.676923076923077</v>
      </c>
      <c r="Q6" s="43"/>
    </row>
    <row r="7" s="4" customFormat="1" ht="37" customHeight="1" spans="1:17">
      <c r="A7" s="24">
        <v>2</v>
      </c>
      <c r="B7" s="25" t="s">
        <v>19</v>
      </c>
      <c r="C7" s="28"/>
      <c r="D7" s="23">
        <f t="shared" si="2"/>
        <v>3</v>
      </c>
      <c r="E7" s="27"/>
      <c r="F7" s="27"/>
      <c r="G7" s="27"/>
      <c r="H7" s="27">
        <v>3</v>
      </c>
      <c r="I7" s="27"/>
      <c r="J7" s="23">
        <f t="shared" si="3"/>
        <v>0</v>
      </c>
      <c r="K7" s="27"/>
      <c r="L7" s="27"/>
      <c r="M7" s="27"/>
      <c r="N7" s="27"/>
      <c r="O7" s="27"/>
      <c r="P7" s="37">
        <f t="shared" si="1"/>
        <v>0</v>
      </c>
      <c r="Q7" s="43"/>
    </row>
    <row r="8" s="4" customFormat="1" ht="37" customHeight="1" spans="1:17">
      <c r="A8" s="24">
        <v>3</v>
      </c>
      <c r="B8" s="25" t="s">
        <v>22</v>
      </c>
      <c r="C8" s="29" t="s">
        <v>23</v>
      </c>
      <c r="D8" s="23">
        <f t="shared" si="2"/>
        <v>105</v>
      </c>
      <c r="E8" s="27"/>
      <c r="F8" s="27"/>
      <c r="G8" s="27"/>
      <c r="H8" s="27">
        <v>105</v>
      </c>
      <c r="I8" s="27"/>
      <c r="J8" s="23">
        <f t="shared" si="3"/>
        <v>78.752</v>
      </c>
      <c r="K8" s="27"/>
      <c r="L8" s="27"/>
      <c r="M8" s="27"/>
      <c r="N8" s="27">
        <v>78.752</v>
      </c>
      <c r="O8" s="27"/>
      <c r="P8" s="37">
        <f t="shared" si="1"/>
        <v>0.750019047619048</v>
      </c>
      <c r="Q8" s="44" t="s">
        <v>107</v>
      </c>
    </row>
    <row r="9" s="4" customFormat="1" ht="37" customHeight="1" spans="1:17">
      <c r="A9" s="24">
        <v>4</v>
      </c>
      <c r="B9" s="25" t="s">
        <v>26</v>
      </c>
      <c r="C9" s="24" t="s">
        <v>27</v>
      </c>
      <c r="D9" s="23">
        <f t="shared" si="2"/>
        <v>5</v>
      </c>
      <c r="E9" s="27"/>
      <c r="F9" s="27"/>
      <c r="G9" s="27"/>
      <c r="H9" s="27">
        <v>5</v>
      </c>
      <c r="I9" s="27"/>
      <c r="J9" s="23">
        <f t="shared" si="3"/>
        <v>5</v>
      </c>
      <c r="K9" s="27"/>
      <c r="L9" s="27"/>
      <c r="M9" s="27"/>
      <c r="N9" s="27">
        <v>5</v>
      </c>
      <c r="O9" s="27"/>
      <c r="P9" s="37">
        <f t="shared" si="1"/>
        <v>1</v>
      </c>
      <c r="Q9" s="43"/>
    </row>
    <row r="10" s="4" customFormat="1" ht="37" customHeight="1" spans="1:17">
      <c r="A10" s="24">
        <v>5</v>
      </c>
      <c r="B10" s="25" t="s">
        <v>30</v>
      </c>
      <c r="C10" s="29" t="s">
        <v>31</v>
      </c>
      <c r="D10" s="23">
        <f t="shared" si="2"/>
        <v>10</v>
      </c>
      <c r="E10" s="27"/>
      <c r="F10" s="27"/>
      <c r="G10" s="27"/>
      <c r="H10" s="27">
        <v>10</v>
      </c>
      <c r="I10" s="27"/>
      <c r="J10" s="23">
        <f t="shared" si="3"/>
        <v>10</v>
      </c>
      <c r="K10" s="27"/>
      <c r="L10" s="27"/>
      <c r="M10" s="27"/>
      <c r="N10" s="27">
        <v>10</v>
      </c>
      <c r="O10" s="27"/>
      <c r="P10" s="37">
        <f t="shared" si="1"/>
        <v>1</v>
      </c>
      <c r="Q10" s="43"/>
    </row>
    <row r="11" s="2" customFormat="1" ht="37" customHeight="1" spans="1:17">
      <c r="A11" s="24">
        <v>6</v>
      </c>
      <c r="B11" s="25" t="s">
        <v>34</v>
      </c>
      <c r="C11" s="26" t="s">
        <v>16</v>
      </c>
      <c r="D11" s="23">
        <f t="shared" si="2"/>
        <v>62</v>
      </c>
      <c r="E11" s="27"/>
      <c r="F11" s="27"/>
      <c r="G11" s="27"/>
      <c r="H11" s="27"/>
      <c r="I11" s="27">
        <v>62</v>
      </c>
      <c r="J11" s="23">
        <f t="shared" si="3"/>
        <v>64.4</v>
      </c>
      <c r="K11" s="27"/>
      <c r="L11" s="27"/>
      <c r="M11" s="27"/>
      <c r="N11" s="27"/>
      <c r="O11" s="27">
        <v>64.4</v>
      </c>
      <c r="P11" s="37">
        <f t="shared" si="1"/>
        <v>1.03870967741935</v>
      </c>
      <c r="Q11" s="43"/>
    </row>
    <row r="12" s="2" customFormat="1" ht="37" customHeight="1" spans="1:17">
      <c r="A12" s="24">
        <v>7</v>
      </c>
      <c r="B12" s="25" t="s">
        <v>37</v>
      </c>
      <c r="C12" s="28"/>
      <c r="D12" s="23">
        <f t="shared" si="2"/>
        <v>632</v>
      </c>
      <c r="E12" s="27"/>
      <c r="F12" s="27"/>
      <c r="G12" s="27"/>
      <c r="H12" s="27"/>
      <c r="I12" s="27">
        <v>632</v>
      </c>
      <c r="J12" s="23">
        <f t="shared" si="3"/>
        <v>565.885971</v>
      </c>
      <c r="K12" s="27"/>
      <c r="L12" s="27"/>
      <c r="M12" s="27"/>
      <c r="N12" s="27"/>
      <c r="O12" s="27">
        <v>565.885971</v>
      </c>
      <c r="P12" s="37">
        <f t="shared" si="1"/>
        <v>0.895389194620253</v>
      </c>
      <c r="Q12" s="43"/>
    </row>
    <row r="13" s="2" customFormat="1" ht="37" customHeight="1" spans="1:19">
      <c r="A13" s="24">
        <v>8</v>
      </c>
      <c r="B13" s="25" t="s">
        <v>41</v>
      </c>
      <c r="C13" s="30" t="s">
        <v>119</v>
      </c>
      <c r="D13" s="23">
        <v>1630</v>
      </c>
      <c r="E13" s="31"/>
      <c r="F13" s="31"/>
      <c r="G13" s="31"/>
      <c r="H13" s="27"/>
      <c r="I13" s="38">
        <v>1630</v>
      </c>
      <c r="J13" s="23">
        <f t="shared" si="3"/>
        <v>1253.715</v>
      </c>
      <c r="K13" s="31"/>
      <c r="L13" s="31"/>
      <c r="M13" s="31"/>
      <c r="N13" s="27"/>
      <c r="O13" s="38">
        <v>1253.715</v>
      </c>
      <c r="P13" s="37">
        <f t="shared" si="1"/>
        <v>0.769150306748466</v>
      </c>
      <c r="Q13" s="43"/>
      <c r="S13" s="4"/>
    </row>
    <row r="14" s="4" customFormat="1" ht="37" customHeight="1" spans="1:17">
      <c r="A14" s="24">
        <v>9</v>
      </c>
      <c r="B14" s="25" t="s">
        <v>45</v>
      </c>
      <c r="C14" s="29" t="s">
        <v>46</v>
      </c>
      <c r="D14" s="23">
        <f t="shared" ref="D14:D17" si="4">E14+H14+I14</f>
        <v>504</v>
      </c>
      <c r="E14" s="32">
        <v>400</v>
      </c>
      <c r="F14" s="32"/>
      <c r="G14" s="32"/>
      <c r="H14" s="32"/>
      <c r="I14" s="32">
        <v>104</v>
      </c>
      <c r="J14" s="23">
        <f t="shared" si="3"/>
        <v>490</v>
      </c>
      <c r="K14" s="32">
        <v>400</v>
      </c>
      <c r="L14" s="32"/>
      <c r="M14" s="32"/>
      <c r="N14" s="32"/>
      <c r="O14" s="32">
        <v>90</v>
      </c>
      <c r="P14" s="37">
        <f t="shared" si="1"/>
        <v>0.972222222222222</v>
      </c>
      <c r="Q14" s="43"/>
    </row>
    <row r="15" s="4" customFormat="1" ht="37" customHeight="1" spans="1:17">
      <c r="A15" s="24">
        <v>10</v>
      </c>
      <c r="B15" s="25" t="s">
        <v>49</v>
      </c>
      <c r="C15" s="29"/>
      <c r="D15" s="23">
        <f t="shared" si="4"/>
        <v>376</v>
      </c>
      <c r="E15" s="32"/>
      <c r="F15" s="32"/>
      <c r="G15" s="32"/>
      <c r="H15" s="32">
        <v>186</v>
      </c>
      <c r="I15" s="32">
        <v>190</v>
      </c>
      <c r="J15" s="23">
        <f t="shared" si="3"/>
        <v>270</v>
      </c>
      <c r="K15" s="32"/>
      <c r="L15" s="32"/>
      <c r="M15" s="32"/>
      <c r="N15" s="32">
        <v>186</v>
      </c>
      <c r="O15" s="32">
        <v>84</v>
      </c>
      <c r="P15" s="37">
        <f t="shared" si="1"/>
        <v>0.718085106382979</v>
      </c>
      <c r="Q15" s="43"/>
    </row>
    <row r="16" s="4" customFormat="1" ht="37" customHeight="1" spans="1:17">
      <c r="A16" s="24">
        <v>11</v>
      </c>
      <c r="B16" s="25" t="s">
        <v>51</v>
      </c>
      <c r="C16" s="29" t="s">
        <v>52</v>
      </c>
      <c r="D16" s="23">
        <f t="shared" si="4"/>
        <v>380</v>
      </c>
      <c r="E16" s="32">
        <v>380</v>
      </c>
      <c r="F16" s="32"/>
      <c r="G16" s="32"/>
      <c r="H16" s="32"/>
      <c r="I16" s="32"/>
      <c r="J16" s="23">
        <f t="shared" si="3"/>
        <v>380</v>
      </c>
      <c r="K16" s="32">
        <v>380</v>
      </c>
      <c r="L16" s="32"/>
      <c r="M16" s="32"/>
      <c r="N16" s="32"/>
      <c r="O16" s="32"/>
      <c r="P16" s="37">
        <f t="shared" si="1"/>
        <v>1</v>
      </c>
      <c r="Q16" s="43"/>
    </row>
    <row r="17" s="4" customFormat="1" ht="37" customHeight="1" spans="1:17">
      <c r="A17" s="24">
        <v>12</v>
      </c>
      <c r="B17" s="25" t="s">
        <v>55</v>
      </c>
      <c r="C17" s="29"/>
      <c r="D17" s="23">
        <f t="shared" si="4"/>
        <v>720</v>
      </c>
      <c r="E17" s="32">
        <v>362</v>
      </c>
      <c r="F17" s="32"/>
      <c r="G17" s="32"/>
      <c r="H17" s="32">
        <v>358</v>
      </c>
      <c r="I17" s="32"/>
      <c r="J17" s="23">
        <f t="shared" si="3"/>
        <v>410</v>
      </c>
      <c r="K17" s="32">
        <v>362</v>
      </c>
      <c r="L17" s="32"/>
      <c r="M17" s="32"/>
      <c r="N17" s="32">
        <v>48</v>
      </c>
      <c r="O17" s="32"/>
      <c r="P17" s="37">
        <f t="shared" si="1"/>
        <v>0.569444444444444</v>
      </c>
      <c r="Q17" s="43"/>
    </row>
    <row r="18" s="4" customFormat="1" ht="37" customHeight="1" spans="1:17">
      <c r="A18" s="24">
        <v>13</v>
      </c>
      <c r="B18" s="25" t="s">
        <v>57</v>
      </c>
      <c r="C18" s="29"/>
      <c r="D18" s="23">
        <f>E18+H18+I18+G18</f>
        <v>790</v>
      </c>
      <c r="E18" s="32"/>
      <c r="F18" s="32"/>
      <c r="G18" s="32">
        <v>100</v>
      </c>
      <c r="H18" s="27">
        <v>690</v>
      </c>
      <c r="I18" s="32"/>
      <c r="J18" s="23">
        <f t="shared" si="3"/>
        <v>610</v>
      </c>
      <c r="K18" s="32"/>
      <c r="L18" s="32"/>
      <c r="M18" s="32"/>
      <c r="N18" s="27">
        <v>610</v>
      </c>
      <c r="O18" s="32"/>
      <c r="P18" s="37">
        <f t="shared" si="1"/>
        <v>0.772151898734177</v>
      </c>
      <c r="Q18" s="43"/>
    </row>
    <row r="19" s="4" customFormat="1" ht="37" customHeight="1" spans="1:17">
      <c r="A19" s="24">
        <v>14</v>
      </c>
      <c r="B19" s="25" t="s">
        <v>108</v>
      </c>
      <c r="C19" s="24" t="s">
        <v>46</v>
      </c>
      <c r="D19" s="23">
        <f t="shared" ref="D19:D27" si="5">E19+H19+I19</f>
        <v>2102</v>
      </c>
      <c r="E19" s="27"/>
      <c r="F19" s="32"/>
      <c r="G19" s="32"/>
      <c r="H19" s="32"/>
      <c r="I19" s="27">
        <v>2102</v>
      </c>
      <c r="J19" s="23">
        <f t="shared" si="3"/>
        <v>230</v>
      </c>
      <c r="K19" s="27"/>
      <c r="L19" s="32"/>
      <c r="M19" s="32"/>
      <c r="N19" s="32"/>
      <c r="O19" s="27">
        <v>230</v>
      </c>
      <c r="P19" s="37">
        <f t="shared" si="1"/>
        <v>0.10941960038059</v>
      </c>
      <c r="Q19" s="43"/>
    </row>
    <row r="20" s="4" customFormat="1" ht="37" customHeight="1" spans="1:17">
      <c r="A20" s="24">
        <v>15</v>
      </c>
      <c r="B20" s="25" t="s">
        <v>109</v>
      </c>
      <c r="C20" s="24" t="s">
        <v>16</v>
      </c>
      <c r="D20" s="23">
        <f t="shared" si="5"/>
        <v>500</v>
      </c>
      <c r="E20" s="27">
        <v>500</v>
      </c>
      <c r="F20" s="32"/>
      <c r="G20" s="32"/>
      <c r="H20" s="32"/>
      <c r="I20" s="27"/>
      <c r="J20" s="23">
        <f t="shared" si="3"/>
        <v>0</v>
      </c>
      <c r="K20" s="27"/>
      <c r="L20" s="32"/>
      <c r="M20" s="32"/>
      <c r="N20" s="32"/>
      <c r="O20" s="27"/>
      <c r="P20" s="37">
        <f t="shared" si="1"/>
        <v>0</v>
      </c>
      <c r="Q20" s="44" t="s">
        <v>105</v>
      </c>
    </row>
    <row r="21" s="4" customFormat="1" ht="37" customHeight="1" spans="1:17">
      <c r="A21" s="24">
        <v>16</v>
      </c>
      <c r="B21" s="25" t="s">
        <v>111</v>
      </c>
      <c r="C21" s="24" t="s">
        <v>16</v>
      </c>
      <c r="D21" s="33">
        <f>F21</f>
        <v>290</v>
      </c>
      <c r="E21" s="34"/>
      <c r="F21" s="35">
        <v>290</v>
      </c>
      <c r="G21" s="34"/>
      <c r="H21" s="34"/>
      <c r="I21" s="34"/>
      <c r="J21" s="34"/>
      <c r="K21" s="34"/>
      <c r="L21" s="34"/>
      <c r="M21" s="34"/>
      <c r="N21" s="34"/>
      <c r="O21" s="39"/>
      <c r="P21" s="37">
        <f t="shared" si="1"/>
        <v>0</v>
      </c>
      <c r="Q21" s="44" t="s">
        <v>105</v>
      </c>
    </row>
    <row r="22" s="4" customFormat="1" ht="37" customHeight="1" spans="1:17">
      <c r="A22" s="24">
        <v>17</v>
      </c>
      <c r="B22" s="25" t="s">
        <v>112</v>
      </c>
      <c r="C22" s="24" t="s">
        <v>16</v>
      </c>
      <c r="D22" s="33">
        <f>F22</f>
        <v>65</v>
      </c>
      <c r="E22" s="34"/>
      <c r="F22" s="35">
        <v>65</v>
      </c>
      <c r="G22" s="34"/>
      <c r="H22" s="34"/>
      <c r="I22" s="34"/>
      <c r="J22" s="34"/>
      <c r="K22" s="34"/>
      <c r="L22" s="34"/>
      <c r="M22" s="34"/>
      <c r="N22" s="34"/>
      <c r="O22" s="39"/>
      <c r="P22" s="37">
        <f t="shared" si="1"/>
        <v>0</v>
      </c>
      <c r="Q22" s="44" t="s">
        <v>105</v>
      </c>
    </row>
    <row r="23" s="4" customFormat="1" ht="37" customHeight="1" spans="1:17">
      <c r="A23" s="24">
        <v>18</v>
      </c>
      <c r="B23" s="25" t="s">
        <v>69</v>
      </c>
      <c r="C23" s="24" t="s">
        <v>46</v>
      </c>
      <c r="D23" s="23">
        <f t="shared" si="5"/>
        <v>35</v>
      </c>
      <c r="E23" s="27"/>
      <c r="F23" s="27"/>
      <c r="G23" s="27"/>
      <c r="H23" s="27"/>
      <c r="I23" s="27">
        <v>35</v>
      </c>
      <c r="J23" s="23">
        <f t="shared" ref="J23:J27" si="6">K23+N23+O23</f>
        <v>12</v>
      </c>
      <c r="K23" s="27"/>
      <c r="L23" s="27"/>
      <c r="M23" s="27"/>
      <c r="N23" s="27"/>
      <c r="O23" s="27">
        <v>12</v>
      </c>
      <c r="P23" s="37">
        <f t="shared" si="1"/>
        <v>0.342857142857143</v>
      </c>
      <c r="Q23" s="43"/>
    </row>
    <row r="24" s="4" customFormat="1" ht="37" customHeight="1" spans="1:17">
      <c r="A24" s="24">
        <v>19</v>
      </c>
      <c r="B24" s="25" t="s">
        <v>72</v>
      </c>
      <c r="C24" s="29" t="s">
        <v>73</v>
      </c>
      <c r="D24" s="23">
        <f t="shared" si="5"/>
        <v>180</v>
      </c>
      <c r="E24" s="27"/>
      <c r="F24" s="27"/>
      <c r="G24" s="27"/>
      <c r="H24" s="27"/>
      <c r="I24" s="27">
        <v>180</v>
      </c>
      <c r="J24" s="23">
        <f t="shared" si="6"/>
        <v>90</v>
      </c>
      <c r="K24" s="27"/>
      <c r="L24" s="27"/>
      <c r="M24" s="27"/>
      <c r="N24" s="27"/>
      <c r="O24" s="27">
        <v>90</v>
      </c>
      <c r="P24" s="37">
        <f t="shared" si="1"/>
        <v>0.5</v>
      </c>
      <c r="Q24" s="43"/>
    </row>
    <row r="25" s="4" customFormat="1" ht="37" customHeight="1" spans="1:17">
      <c r="A25" s="24">
        <v>20</v>
      </c>
      <c r="B25" s="25" t="s">
        <v>75</v>
      </c>
      <c r="C25" s="29"/>
      <c r="D25" s="23">
        <f t="shared" si="5"/>
        <v>140</v>
      </c>
      <c r="E25" s="27"/>
      <c r="F25" s="27"/>
      <c r="G25" s="27"/>
      <c r="H25" s="27"/>
      <c r="I25" s="27">
        <v>140</v>
      </c>
      <c r="J25" s="23">
        <f t="shared" si="6"/>
        <v>140</v>
      </c>
      <c r="K25" s="27"/>
      <c r="L25" s="27"/>
      <c r="M25" s="27"/>
      <c r="N25" s="27"/>
      <c r="O25" s="27">
        <v>140</v>
      </c>
      <c r="P25" s="37">
        <f t="shared" si="1"/>
        <v>1</v>
      </c>
      <c r="Q25" s="43"/>
    </row>
    <row r="26" s="5" customFormat="1" ht="37" customHeight="1" spans="1:17">
      <c r="A26" s="24">
        <v>21</v>
      </c>
      <c r="B26" s="25" t="s">
        <v>113</v>
      </c>
      <c r="C26" s="29"/>
      <c r="D26" s="23">
        <f t="shared" si="5"/>
        <v>50</v>
      </c>
      <c r="E26" s="27"/>
      <c r="F26" s="27"/>
      <c r="G26" s="27"/>
      <c r="H26" s="27"/>
      <c r="I26" s="27">
        <v>50</v>
      </c>
      <c r="J26" s="23">
        <f t="shared" si="6"/>
        <v>0</v>
      </c>
      <c r="K26" s="27"/>
      <c r="L26" s="27"/>
      <c r="M26" s="27"/>
      <c r="N26" s="27"/>
      <c r="O26" s="27"/>
      <c r="P26" s="37">
        <f t="shared" si="1"/>
        <v>0</v>
      </c>
      <c r="Q26" s="43"/>
    </row>
    <row r="27" s="4" customFormat="1" ht="37" customHeight="1" spans="1:17">
      <c r="A27" s="24">
        <v>22</v>
      </c>
      <c r="B27" s="25" t="s">
        <v>114</v>
      </c>
      <c r="C27" s="28" t="s">
        <v>120</v>
      </c>
      <c r="D27" s="23">
        <f t="shared" si="5"/>
        <v>240</v>
      </c>
      <c r="E27" s="32"/>
      <c r="F27" s="32"/>
      <c r="G27" s="32"/>
      <c r="H27" s="32"/>
      <c r="I27" s="27">
        <v>240</v>
      </c>
      <c r="J27" s="23">
        <f t="shared" si="6"/>
        <v>0</v>
      </c>
      <c r="K27" s="32"/>
      <c r="L27" s="32"/>
      <c r="M27" s="32"/>
      <c r="N27" s="32"/>
      <c r="O27" s="27"/>
      <c r="P27" s="37">
        <f t="shared" si="1"/>
        <v>0</v>
      </c>
      <c r="Q27" s="43"/>
    </row>
    <row r="28" ht="28" customHeight="1"/>
    <row r="29" ht="28" customHeight="1"/>
    <row r="30" ht="28" customHeight="1"/>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sheetData>
  <mergeCells count="16">
    <mergeCell ref="A1:Q1"/>
    <mergeCell ref="D2:H2"/>
    <mergeCell ref="I2:Q2"/>
    <mergeCell ref="D3:I3"/>
    <mergeCell ref="J3:O3"/>
    <mergeCell ref="A5:B5"/>
    <mergeCell ref="A3:A4"/>
    <mergeCell ref="B3:B4"/>
    <mergeCell ref="C3:C4"/>
    <mergeCell ref="C6:C7"/>
    <mergeCell ref="C11:C12"/>
    <mergeCell ref="C14:C15"/>
    <mergeCell ref="C16:C18"/>
    <mergeCell ref="C24:C26"/>
    <mergeCell ref="P3:P4"/>
    <mergeCell ref="Q3:Q4"/>
  </mergeCells>
  <printOptions horizontalCentered="1"/>
  <pageMargins left="0.15625" right="0.118055555555556" top="0.747916666666667" bottom="0.393055555555556" header="0.354166666666667" footer="0.313888888888889"/>
  <pageSetup paperSize="9" scale="8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3"/>
  <sheetViews>
    <sheetView zoomScale="70" zoomScaleNormal="70" workbookViewId="0">
      <pane ySplit="5" topLeftCell="A6" activePane="bottomLeft" state="frozen"/>
      <selection/>
      <selection pane="bottomLeft" activeCell="B9" sqref="B9"/>
    </sheetView>
  </sheetViews>
  <sheetFormatPr defaultColWidth="8.73333333333333" defaultRowHeight="13.5"/>
  <cols>
    <col min="1" max="1" width="5" style="6" customWidth="1"/>
    <col min="2" max="2" width="37.3666666666667" style="7" customWidth="1"/>
    <col min="3" max="3" width="11.3916666666667" style="7" customWidth="1"/>
    <col min="4" max="4" width="10.1083333333333" style="8" customWidth="1"/>
    <col min="5" max="5" width="8.10833333333333" style="8" customWidth="1"/>
    <col min="6" max="6" width="8.18333333333333" style="8" customWidth="1"/>
    <col min="7" max="7" width="7.525" style="8" customWidth="1"/>
    <col min="8" max="8" width="9.30833333333333" style="8" customWidth="1"/>
    <col min="9" max="9" width="8.75833333333333" style="8" customWidth="1"/>
    <col min="10" max="10" width="12.1083333333333" style="8" customWidth="1"/>
    <col min="11" max="11" width="8.10833333333333" style="8" customWidth="1"/>
    <col min="12" max="12" width="6.94166666666667" style="8" customWidth="1"/>
    <col min="13" max="13" width="6.74166666666667" style="8" customWidth="1"/>
    <col min="14" max="14" width="8.96666666666667" style="8" customWidth="1"/>
    <col min="15" max="15" width="9.86666666666667" style="9" customWidth="1"/>
    <col min="16" max="16" width="10.1333333333333" style="9" customWidth="1"/>
    <col min="17" max="17" width="11.8166666666667" style="1" customWidth="1"/>
    <col min="18" max="16384" width="8.73333333333333" style="1"/>
  </cols>
  <sheetData>
    <row r="1" ht="33" customHeight="1" spans="1:17">
      <c r="A1" s="10" t="s">
        <v>87</v>
      </c>
      <c r="B1" s="10"/>
      <c r="C1" s="10"/>
      <c r="D1" s="10"/>
      <c r="E1" s="10"/>
      <c r="F1" s="10"/>
      <c r="G1" s="10"/>
      <c r="H1" s="10"/>
      <c r="I1" s="10"/>
      <c r="J1" s="10"/>
      <c r="K1" s="10"/>
      <c r="L1" s="10"/>
      <c r="M1" s="10"/>
      <c r="N1" s="10"/>
      <c r="O1" s="10"/>
      <c r="P1" s="10"/>
      <c r="Q1" s="10"/>
    </row>
    <row r="2" s="1" customFormat="1" ht="25" customHeight="1" spans="1:17">
      <c r="A2" s="11"/>
      <c r="B2" s="12"/>
      <c r="C2" s="12"/>
      <c r="D2" s="13">
        <v>44012</v>
      </c>
      <c r="E2" s="14"/>
      <c r="F2" s="14"/>
      <c r="G2" s="14"/>
      <c r="H2" s="14"/>
      <c r="I2" s="14" t="s">
        <v>1</v>
      </c>
      <c r="J2" s="14"/>
      <c r="K2" s="14"/>
      <c r="L2" s="14"/>
      <c r="M2" s="14"/>
      <c r="N2" s="14"/>
      <c r="O2" s="14"/>
      <c r="P2" s="14"/>
      <c r="Q2" s="14"/>
    </row>
    <row r="3" s="2" customFormat="1" ht="20" customHeight="1" spans="1:17">
      <c r="A3" s="15" t="s">
        <v>2</v>
      </c>
      <c r="B3" s="15" t="s">
        <v>88</v>
      </c>
      <c r="C3" s="15" t="s">
        <v>4</v>
      </c>
      <c r="D3" s="16" t="s">
        <v>89</v>
      </c>
      <c r="E3" s="16"/>
      <c r="F3" s="16"/>
      <c r="G3" s="16"/>
      <c r="H3" s="16"/>
      <c r="I3" s="16"/>
      <c r="J3" s="16" t="s">
        <v>90</v>
      </c>
      <c r="K3" s="16"/>
      <c r="L3" s="16"/>
      <c r="M3" s="16"/>
      <c r="N3" s="16"/>
      <c r="O3" s="36"/>
      <c r="P3" s="16" t="s">
        <v>91</v>
      </c>
      <c r="Q3" s="40" t="s">
        <v>7</v>
      </c>
    </row>
    <row r="4" s="2" customFormat="1" ht="70" customHeight="1" spans="1:17">
      <c r="A4" s="17"/>
      <c r="B4" s="17"/>
      <c r="C4" s="17"/>
      <c r="D4" s="16" t="s">
        <v>92</v>
      </c>
      <c r="E4" s="16" t="s">
        <v>93</v>
      </c>
      <c r="F4" s="18" t="s">
        <v>94</v>
      </c>
      <c r="G4" s="19" t="s">
        <v>95</v>
      </c>
      <c r="H4" s="16" t="s">
        <v>96</v>
      </c>
      <c r="I4" s="16" t="s">
        <v>97</v>
      </c>
      <c r="J4" s="17" t="s">
        <v>92</v>
      </c>
      <c r="K4" s="16" t="s">
        <v>93</v>
      </c>
      <c r="L4" s="18" t="s">
        <v>94</v>
      </c>
      <c r="M4" s="19" t="s">
        <v>95</v>
      </c>
      <c r="N4" s="16" t="s">
        <v>96</v>
      </c>
      <c r="O4" s="20" t="s">
        <v>97</v>
      </c>
      <c r="P4" s="16"/>
      <c r="Q4" s="41"/>
    </row>
    <row r="5" s="3" customFormat="1" ht="37" customHeight="1" spans="1:17">
      <c r="A5" s="20" t="s">
        <v>14</v>
      </c>
      <c r="B5" s="21"/>
      <c r="C5" s="22"/>
      <c r="D5" s="23">
        <f>E5+H5+I5+F5+G5</f>
        <v>8897</v>
      </c>
      <c r="E5" s="23">
        <f t="shared" ref="E5:L5" si="0">SUM(E6:E27)</f>
        <v>1642</v>
      </c>
      <c r="F5" s="23">
        <f t="shared" si="0"/>
        <v>355</v>
      </c>
      <c r="G5" s="23">
        <f t="shared" si="0"/>
        <v>100</v>
      </c>
      <c r="H5" s="23">
        <f t="shared" si="0"/>
        <v>1435</v>
      </c>
      <c r="I5" s="23">
        <f t="shared" si="0"/>
        <v>5365</v>
      </c>
      <c r="J5" s="23">
        <f t="shared" si="0"/>
        <v>3534.23</v>
      </c>
      <c r="K5" s="23">
        <f t="shared" si="0"/>
        <v>1072</v>
      </c>
      <c r="L5" s="23">
        <f t="shared" si="0"/>
        <v>0</v>
      </c>
      <c r="M5" s="23">
        <f t="shared" ref="M5:O5" si="1">SUM(M6:M27)</f>
        <v>0</v>
      </c>
      <c r="N5" s="23">
        <f t="shared" si="1"/>
        <v>671.74</v>
      </c>
      <c r="O5" s="23">
        <f t="shared" si="1"/>
        <v>1790.49</v>
      </c>
      <c r="P5" s="37">
        <f t="shared" ref="P5:P28" si="2">J5/D5</f>
        <v>0.397238394964595</v>
      </c>
      <c r="Q5" s="42"/>
    </row>
    <row r="6" s="4" customFormat="1" ht="37" customHeight="1" spans="1:17">
      <c r="A6" s="24">
        <v>1</v>
      </c>
      <c r="B6" s="25" t="s">
        <v>15</v>
      </c>
      <c r="C6" s="26" t="s">
        <v>16</v>
      </c>
      <c r="D6" s="23">
        <f t="shared" ref="D6:D12" si="3">E6+H6+I6</f>
        <v>78</v>
      </c>
      <c r="E6" s="27"/>
      <c r="F6" s="27"/>
      <c r="G6" s="27"/>
      <c r="H6" s="27">
        <v>78</v>
      </c>
      <c r="I6" s="27"/>
      <c r="J6" s="23">
        <f t="shared" ref="J6:J20" si="4">K6+N6+O6</f>
        <v>0</v>
      </c>
      <c r="K6" s="27"/>
      <c r="L6" s="27"/>
      <c r="M6" s="27"/>
      <c r="N6" s="27"/>
      <c r="O6" s="27"/>
      <c r="P6" s="37">
        <f t="shared" si="2"/>
        <v>0</v>
      </c>
      <c r="Q6" s="43"/>
    </row>
    <row r="7" s="4" customFormat="1" ht="37" customHeight="1" spans="1:17">
      <c r="A7" s="24">
        <v>2</v>
      </c>
      <c r="B7" s="25" t="s">
        <v>19</v>
      </c>
      <c r="C7" s="28"/>
      <c r="D7" s="23">
        <f t="shared" si="3"/>
        <v>3</v>
      </c>
      <c r="E7" s="27"/>
      <c r="F7" s="27"/>
      <c r="G7" s="27"/>
      <c r="H7" s="27">
        <v>3</v>
      </c>
      <c r="I7" s="27"/>
      <c r="J7" s="23">
        <f t="shared" si="4"/>
        <v>0</v>
      </c>
      <c r="K7" s="27"/>
      <c r="L7" s="27"/>
      <c r="M7" s="27"/>
      <c r="N7" s="27"/>
      <c r="O7" s="27"/>
      <c r="P7" s="37">
        <f t="shared" si="2"/>
        <v>0</v>
      </c>
      <c r="Q7" s="43"/>
    </row>
    <row r="8" s="4" customFormat="1" ht="37" customHeight="1" spans="1:17">
      <c r="A8" s="24">
        <v>3</v>
      </c>
      <c r="B8" s="25" t="s">
        <v>22</v>
      </c>
      <c r="C8" s="29" t="s">
        <v>23</v>
      </c>
      <c r="D8" s="23">
        <f t="shared" si="3"/>
        <v>105</v>
      </c>
      <c r="E8" s="27"/>
      <c r="F8" s="27"/>
      <c r="G8" s="27"/>
      <c r="H8" s="27">
        <v>105</v>
      </c>
      <c r="I8" s="27"/>
      <c r="J8" s="23">
        <f t="shared" si="4"/>
        <v>78.74</v>
      </c>
      <c r="K8" s="27"/>
      <c r="L8" s="27"/>
      <c r="M8" s="27"/>
      <c r="N8" s="27">
        <v>78.74</v>
      </c>
      <c r="O8" s="27"/>
      <c r="P8" s="37">
        <f t="shared" si="2"/>
        <v>0.749904761904762</v>
      </c>
      <c r="Q8" s="43"/>
    </row>
    <row r="9" s="4" customFormat="1" ht="37" customHeight="1" spans="1:17">
      <c r="A9" s="24">
        <v>4</v>
      </c>
      <c r="B9" s="25" t="s">
        <v>26</v>
      </c>
      <c r="C9" s="24" t="s">
        <v>27</v>
      </c>
      <c r="D9" s="23">
        <f t="shared" si="3"/>
        <v>5</v>
      </c>
      <c r="E9" s="27"/>
      <c r="F9" s="27"/>
      <c r="G9" s="27"/>
      <c r="H9" s="27">
        <v>5</v>
      </c>
      <c r="I9" s="27"/>
      <c r="J9" s="23">
        <f t="shared" si="4"/>
        <v>5</v>
      </c>
      <c r="K9" s="27"/>
      <c r="L9" s="27"/>
      <c r="M9" s="27"/>
      <c r="N9" s="27">
        <v>5</v>
      </c>
      <c r="O9" s="27"/>
      <c r="P9" s="37">
        <f t="shared" si="2"/>
        <v>1</v>
      </c>
      <c r="Q9" s="43"/>
    </row>
    <row r="10" s="4" customFormat="1" ht="37" customHeight="1" spans="1:17">
      <c r="A10" s="24">
        <v>5</v>
      </c>
      <c r="B10" s="25" t="s">
        <v>30</v>
      </c>
      <c r="C10" s="29" t="s">
        <v>31</v>
      </c>
      <c r="D10" s="23">
        <f t="shared" si="3"/>
        <v>10</v>
      </c>
      <c r="E10" s="27"/>
      <c r="F10" s="27"/>
      <c r="G10" s="27"/>
      <c r="H10" s="27">
        <v>10</v>
      </c>
      <c r="I10" s="27"/>
      <c r="J10" s="23">
        <f t="shared" si="4"/>
        <v>10</v>
      </c>
      <c r="K10" s="27"/>
      <c r="L10" s="27"/>
      <c r="M10" s="27"/>
      <c r="N10" s="27">
        <v>10</v>
      </c>
      <c r="O10" s="27"/>
      <c r="P10" s="37">
        <f t="shared" si="2"/>
        <v>1</v>
      </c>
      <c r="Q10" s="43"/>
    </row>
    <row r="11" s="2" customFormat="1" ht="37" customHeight="1" spans="1:17">
      <c r="A11" s="24">
        <v>6</v>
      </c>
      <c r="B11" s="25" t="s">
        <v>34</v>
      </c>
      <c r="C11" s="26" t="s">
        <v>16</v>
      </c>
      <c r="D11" s="23">
        <f t="shared" si="3"/>
        <v>62</v>
      </c>
      <c r="E11" s="27"/>
      <c r="F11" s="27"/>
      <c r="G11" s="27"/>
      <c r="H11" s="27"/>
      <c r="I11" s="27">
        <v>62</v>
      </c>
      <c r="J11" s="23">
        <f t="shared" si="4"/>
        <v>64.4</v>
      </c>
      <c r="K11" s="27"/>
      <c r="L11" s="27"/>
      <c r="M11" s="27"/>
      <c r="N11" s="27"/>
      <c r="O11" s="27">
        <v>64.4</v>
      </c>
      <c r="P11" s="37">
        <f t="shared" si="2"/>
        <v>1.03870967741935</v>
      </c>
      <c r="Q11" s="43"/>
    </row>
    <row r="12" s="2" customFormat="1" ht="37" customHeight="1" spans="1:17">
      <c r="A12" s="24">
        <v>7</v>
      </c>
      <c r="B12" s="25" t="s">
        <v>37</v>
      </c>
      <c r="C12" s="28"/>
      <c r="D12" s="23">
        <f t="shared" si="3"/>
        <v>632</v>
      </c>
      <c r="E12" s="27"/>
      <c r="F12" s="27"/>
      <c r="G12" s="27"/>
      <c r="H12" s="27"/>
      <c r="I12" s="27">
        <v>632</v>
      </c>
      <c r="J12" s="23">
        <f t="shared" si="4"/>
        <v>304.37</v>
      </c>
      <c r="K12" s="27"/>
      <c r="L12" s="27"/>
      <c r="M12" s="27"/>
      <c r="N12" s="27"/>
      <c r="O12" s="27">
        <v>304.37</v>
      </c>
      <c r="P12" s="37">
        <f t="shared" si="2"/>
        <v>0.481598101265823</v>
      </c>
      <c r="Q12" s="43"/>
    </row>
    <row r="13" s="2" customFormat="1" ht="37" customHeight="1" spans="1:19">
      <c r="A13" s="24">
        <v>8</v>
      </c>
      <c r="B13" s="25" t="s">
        <v>41</v>
      </c>
      <c r="C13" s="30" t="s">
        <v>119</v>
      </c>
      <c r="D13" s="23">
        <v>1630</v>
      </c>
      <c r="E13" s="31"/>
      <c r="F13" s="31"/>
      <c r="G13" s="31"/>
      <c r="H13" s="27"/>
      <c r="I13" s="38">
        <v>1630</v>
      </c>
      <c r="J13" s="23">
        <f t="shared" si="4"/>
        <v>1248.72</v>
      </c>
      <c r="K13" s="31"/>
      <c r="L13" s="31"/>
      <c r="M13" s="31"/>
      <c r="N13" s="27"/>
      <c r="O13" s="38">
        <v>1248.72</v>
      </c>
      <c r="P13" s="37">
        <f t="shared" si="2"/>
        <v>0.766085889570552</v>
      </c>
      <c r="Q13" s="43"/>
      <c r="S13" s="4"/>
    </row>
    <row r="14" s="4" customFormat="1" ht="37" customHeight="1" spans="1:17">
      <c r="A14" s="24">
        <v>9</v>
      </c>
      <c r="B14" s="25" t="s">
        <v>45</v>
      </c>
      <c r="C14" s="29" t="s">
        <v>46</v>
      </c>
      <c r="D14" s="23">
        <f t="shared" ref="D14:D17" si="5">E14+H14+I14</f>
        <v>504</v>
      </c>
      <c r="E14" s="32">
        <v>400</v>
      </c>
      <c r="F14" s="32"/>
      <c r="G14" s="32"/>
      <c r="H14" s="32"/>
      <c r="I14" s="32">
        <v>104</v>
      </c>
      <c r="J14" s="23">
        <f t="shared" si="4"/>
        <v>360</v>
      </c>
      <c r="K14" s="32">
        <v>360</v>
      </c>
      <c r="L14" s="32"/>
      <c r="M14" s="32"/>
      <c r="N14" s="32"/>
      <c r="O14" s="32"/>
      <c r="P14" s="37">
        <f t="shared" si="2"/>
        <v>0.714285714285714</v>
      </c>
      <c r="Q14" s="43"/>
    </row>
    <row r="15" s="4" customFormat="1" ht="37" customHeight="1" spans="1:17">
      <c r="A15" s="24">
        <v>10</v>
      </c>
      <c r="B15" s="25" t="s">
        <v>49</v>
      </c>
      <c r="C15" s="29"/>
      <c r="D15" s="23">
        <f t="shared" si="5"/>
        <v>376</v>
      </c>
      <c r="E15" s="32"/>
      <c r="F15" s="32"/>
      <c r="G15" s="32"/>
      <c r="H15" s="32">
        <v>186</v>
      </c>
      <c r="I15" s="32">
        <v>190</v>
      </c>
      <c r="J15" s="23">
        <f t="shared" si="4"/>
        <v>320</v>
      </c>
      <c r="K15" s="32"/>
      <c r="L15" s="32"/>
      <c r="M15" s="32"/>
      <c r="N15" s="32">
        <v>320</v>
      </c>
      <c r="O15" s="32"/>
      <c r="P15" s="37">
        <f t="shared" si="2"/>
        <v>0.851063829787234</v>
      </c>
      <c r="Q15" s="43"/>
    </row>
    <row r="16" s="4" customFormat="1" ht="37" customHeight="1" spans="1:17">
      <c r="A16" s="24">
        <v>11</v>
      </c>
      <c r="B16" s="25" t="s">
        <v>51</v>
      </c>
      <c r="C16" s="29" t="s">
        <v>52</v>
      </c>
      <c r="D16" s="23">
        <f t="shared" si="5"/>
        <v>380</v>
      </c>
      <c r="E16" s="32">
        <v>380</v>
      </c>
      <c r="F16" s="32"/>
      <c r="G16" s="32"/>
      <c r="H16" s="32"/>
      <c r="I16" s="32"/>
      <c r="J16" s="23">
        <f t="shared" si="4"/>
        <v>350</v>
      </c>
      <c r="K16" s="32">
        <v>350</v>
      </c>
      <c r="L16" s="32"/>
      <c r="M16" s="32"/>
      <c r="N16" s="32"/>
      <c r="O16" s="32"/>
      <c r="P16" s="37">
        <f t="shared" si="2"/>
        <v>0.921052631578947</v>
      </c>
      <c r="Q16" s="43"/>
    </row>
    <row r="17" s="4" customFormat="1" ht="37" customHeight="1" spans="1:17">
      <c r="A17" s="24">
        <v>12</v>
      </c>
      <c r="B17" s="25" t="s">
        <v>55</v>
      </c>
      <c r="C17" s="29"/>
      <c r="D17" s="23">
        <f t="shared" si="5"/>
        <v>720</v>
      </c>
      <c r="E17" s="32">
        <v>362</v>
      </c>
      <c r="F17" s="32"/>
      <c r="G17" s="32"/>
      <c r="H17" s="32">
        <v>358</v>
      </c>
      <c r="I17" s="32"/>
      <c r="J17" s="23">
        <f t="shared" si="4"/>
        <v>410</v>
      </c>
      <c r="K17" s="32">
        <v>362</v>
      </c>
      <c r="L17" s="32"/>
      <c r="M17" s="32"/>
      <c r="N17" s="32">
        <v>48</v>
      </c>
      <c r="O17" s="32"/>
      <c r="P17" s="37">
        <f t="shared" si="2"/>
        <v>0.569444444444444</v>
      </c>
      <c r="Q17" s="43"/>
    </row>
    <row r="18" s="4" customFormat="1" ht="37" customHeight="1" spans="1:17">
      <c r="A18" s="24">
        <v>13</v>
      </c>
      <c r="B18" s="25" t="s">
        <v>57</v>
      </c>
      <c r="C18" s="29"/>
      <c r="D18" s="23">
        <f>E18+H18+I18+G18</f>
        <v>790</v>
      </c>
      <c r="E18" s="32"/>
      <c r="F18" s="32"/>
      <c r="G18" s="32">
        <v>100</v>
      </c>
      <c r="H18" s="27">
        <v>690</v>
      </c>
      <c r="I18" s="32"/>
      <c r="J18" s="23">
        <f t="shared" si="4"/>
        <v>210</v>
      </c>
      <c r="K18" s="32"/>
      <c r="L18" s="32"/>
      <c r="M18" s="32"/>
      <c r="N18" s="27">
        <v>210</v>
      </c>
      <c r="O18" s="32"/>
      <c r="P18" s="37">
        <f t="shared" si="2"/>
        <v>0.265822784810127</v>
      </c>
      <c r="Q18" s="43"/>
    </row>
    <row r="19" s="4" customFormat="1" ht="37" customHeight="1" spans="1:17">
      <c r="A19" s="24">
        <v>14</v>
      </c>
      <c r="B19" s="25" t="s">
        <v>108</v>
      </c>
      <c r="C19" s="24" t="s">
        <v>46</v>
      </c>
      <c r="D19" s="23">
        <f t="shared" ref="D19:D27" si="6">E19+H19+I19</f>
        <v>2102</v>
      </c>
      <c r="E19" s="27"/>
      <c r="F19" s="32"/>
      <c r="G19" s="32"/>
      <c r="H19" s="32"/>
      <c r="I19" s="27">
        <v>2102</v>
      </c>
      <c r="J19" s="23">
        <f t="shared" si="4"/>
        <v>0</v>
      </c>
      <c r="K19" s="27"/>
      <c r="L19" s="32"/>
      <c r="M19" s="32"/>
      <c r="N19" s="32"/>
      <c r="O19" s="27"/>
      <c r="P19" s="37">
        <f t="shared" si="2"/>
        <v>0</v>
      </c>
      <c r="Q19" s="43"/>
    </row>
    <row r="20" s="4" customFormat="1" ht="37" customHeight="1" spans="1:17">
      <c r="A20" s="24">
        <v>15</v>
      </c>
      <c r="B20" s="25" t="s">
        <v>109</v>
      </c>
      <c r="C20" s="24" t="s">
        <v>16</v>
      </c>
      <c r="D20" s="23">
        <f t="shared" si="6"/>
        <v>500</v>
      </c>
      <c r="E20" s="27">
        <v>500</v>
      </c>
      <c r="F20" s="32"/>
      <c r="G20" s="32"/>
      <c r="H20" s="32"/>
      <c r="I20" s="27"/>
      <c r="J20" s="23">
        <f t="shared" si="4"/>
        <v>0</v>
      </c>
      <c r="K20" s="27"/>
      <c r="L20" s="32"/>
      <c r="M20" s="32"/>
      <c r="N20" s="32"/>
      <c r="O20" s="27"/>
      <c r="P20" s="37">
        <f t="shared" si="2"/>
        <v>0</v>
      </c>
      <c r="Q20" s="44" t="s">
        <v>105</v>
      </c>
    </row>
    <row r="21" s="4" customFormat="1" ht="37" customHeight="1" spans="1:17">
      <c r="A21" s="24">
        <v>16</v>
      </c>
      <c r="B21" s="25" t="s">
        <v>111</v>
      </c>
      <c r="C21" s="24" t="s">
        <v>16</v>
      </c>
      <c r="D21" s="33">
        <f>F21</f>
        <v>290</v>
      </c>
      <c r="E21" s="34"/>
      <c r="F21" s="35">
        <v>290</v>
      </c>
      <c r="G21" s="34"/>
      <c r="H21" s="34"/>
      <c r="I21" s="34"/>
      <c r="J21" s="34"/>
      <c r="K21" s="34"/>
      <c r="L21" s="34"/>
      <c r="M21" s="34"/>
      <c r="N21" s="34"/>
      <c r="O21" s="39"/>
      <c r="P21" s="37">
        <f t="shared" si="2"/>
        <v>0</v>
      </c>
      <c r="Q21" s="44" t="s">
        <v>105</v>
      </c>
    </row>
    <row r="22" s="4" customFormat="1" ht="37" customHeight="1" spans="1:17">
      <c r="A22" s="24">
        <v>17</v>
      </c>
      <c r="B22" s="25" t="s">
        <v>112</v>
      </c>
      <c r="C22" s="24" t="s">
        <v>16</v>
      </c>
      <c r="D22" s="33">
        <f>F22</f>
        <v>65</v>
      </c>
      <c r="E22" s="34"/>
      <c r="F22" s="35">
        <v>65</v>
      </c>
      <c r="G22" s="34"/>
      <c r="H22" s="34"/>
      <c r="I22" s="34"/>
      <c r="J22" s="34"/>
      <c r="K22" s="34"/>
      <c r="L22" s="34"/>
      <c r="M22" s="34"/>
      <c r="N22" s="34"/>
      <c r="O22" s="39"/>
      <c r="P22" s="37">
        <f t="shared" si="2"/>
        <v>0</v>
      </c>
      <c r="Q22" s="44" t="s">
        <v>105</v>
      </c>
    </row>
    <row r="23" s="4" customFormat="1" ht="37" customHeight="1" spans="1:17">
      <c r="A23" s="24">
        <v>18</v>
      </c>
      <c r="B23" s="25" t="s">
        <v>69</v>
      </c>
      <c r="C23" s="24" t="s">
        <v>46</v>
      </c>
      <c r="D23" s="23">
        <f t="shared" si="6"/>
        <v>35</v>
      </c>
      <c r="E23" s="27"/>
      <c r="F23" s="27"/>
      <c r="G23" s="27"/>
      <c r="H23" s="27"/>
      <c r="I23" s="27">
        <v>35</v>
      </c>
      <c r="J23" s="23">
        <f t="shared" ref="J23:J27" si="7">K23+N23+O23</f>
        <v>12</v>
      </c>
      <c r="K23" s="27"/>
      <c r="L23" s="27"/>
      <c r="M23" s="27"/>
      <c r="N23" s="27"/>
      <c r="O23" s="27">
        <v>12</v>
      </c>
      <c r="P23" s="37">
        <f t="shared" si="2"/>
        <v>0.342857142857143</v>
      </c>
      <c r="Q23" s="43"/>
    </row>
    <row r="24" s="4" customFormat="1" ht="37" customHeight="1" spans="1:17">
      <c r="A24" s="24">
        <v>19</v>
      </c>
      <c r="B24" s="25" t="s">
        <v>72</v>
      </c>
      <c r="C24" s="29" t="s">
        <v>73</v>
      </c>
      <c r="D24" s="23">
        <f t="shared" si="6"/>
        <v>180</v>
      </c>
      <c r="E24" s="27"/>
      <c r="F24" s="27"/>
      <c r="G24" s="27"/>
      <c r="H24" s="27"/>
      <c r="I24" s="27">
        <v>180</v>
      </c>
      <c r="J24" s="23">
        <f t="shared" si="7"/>
        <v>90</v>
      </c>
      <c r="K24" s="27"/>
      <c r="L24" s="27"/>
      <c r="M24" s="27"/>
      <c r="N24" s="27"/>
      <c r="O24" s="27">
        <v>90</v>
      </c>
      <c r="P24" s="37">
        <f t="shared" si="2"/>
        <v>0.5</v>
      </c>
      <c r="Q24" s="43"/>
    </row>
    <row r="25" s="4" customFormat="1" ht="37" customHeight="1" spans="1:17">
      <c r="A25" s="24">
        <v>20</v>
      </c>
      <c r="B25" s="25" t="s">
        <v>75</v>
      </c>
      <c r="C25" s="29"/>
      <c r="D25" s="23">
        <f t="shared" si="6"/>
        <v>140</v>
      </c>
      <c r="E25" s="27"/>
      <c r="F25" s="27"/>
      <c r="G25" s="27"/>
      <c r="H25" s="27"/>
      <c r="I25" s="27">
        <v>140</v>
      </c>
      <c r="J25" s="23">
        <f t="shared" si="7"/>
        <v>71</v>
      </c>
      <c r="K25" s="27"/>
      <c r="L25" s="27"/>
      <c r="M25" s="27"/>
      <c r="N25" s="27"/>
      <c r="O25" s="27">
        <v>71</v>
      </c>
      <c r="P25" s="37">
        <f t="shared" si="2"/>
        <v>0.507142857142857</v>
      </c>
      <c r="Q25" s="43"/>
    </row>
    <row r="26" s="5" customFormat="1" ht="37" customHeight="1" spans="1:17">
      <c r="A26" s="24">
        <v>21</v>
      </c>
      <c r="B26" s="25" t="s">
        <v>113</v>
      </c>
      <c r="C26" s="29"/>
      <c r="D26" s="23">
        <f t="shared" si="6"/>
        <v>50</v>
      </c>
      <c r="E26" s="27"/>
      <c r="F26" s="27"/>
      <c r="G26" s="27"/>
      <c r="H26" s="27"/>
      <c r="I26" s="27">
        <v>50</v>
      </c>
      <c r="J26" s="23">
        <f t="shared" si="7"/>
        <v>0</v>
      </c>
      <c r="K26" s="27"/>
      <c r="L26" s="27"/>
      <c r="M26" s="27"/>
      <c r="N26" s="27"/>
      <c r="O26" s="27"/>
      <c r="P26" s="37">
        <f t="shared" si="2"/>
        <v>0</v>
      </c>
      <c r="Q26" s="43"/>
    </row>
    <row r="27" s="4" customFormat="1" ht="37" customHeight="1" spans="1:17">
      <c r="A27" s="24">
        <v>22</v>
      </c>
      <c r="B27" s="25" t="s">
        <v>114</v>
      </c>
      <c r="C27" s="28" t="s">
        <v>120</v>
      </c>
      <c r="D27" s="23">
        <f t="shared" si="6"/>
        <v>240</v>
      </c>
      <c r="E27" s="32"/>
      <c r="F27" s="32"/>
      <c r="G27" s="32"/>
      <c r="H27" s="32"/>
      <c r="I27" s="27">
        <v>240</v>
      </c>
      <c r="J27" s="23">
        <f t="shared" si="7"/>
        <v>0</v>
      </c>
      <c r="K27" s="32"/>
      <c r="L27" s="32"/>
      <c r="M27" s="32"/>
      <c r="N27" s="32"/>
      <c r="O27" s="27"/>
      <c r="P27" s="37">
        <f t="shared" si="2"/>
        <v>0</v>
      </c>
      <c r="Q27" s="43"/>
    </row>
    <row r="28" ht="28" customHeight="1"/>
    <row r="29" ht="28" customHeight="1"/>
    <row r="30" ht="28" customHeight="1"/>
    <row r="31" ht="28" customHeight="1"/>
    <row r="32" ht="28" customHeight="1"/>
    <row r="33" ht="28" customHeight="1"/>
    <row r="34" ht="28" customHeight="1"/>
    <row r="35" ht="28" customHeight="1"/>
    <row r="36" ht="28" customHeight="1"/>
    <row r="37" ht="28" customHeight="1"/>
    <row r="38" ht="28" customHeight="1"/>
    <row r="39" ht="28" customHeight="1"/>
    <row r="40" ht="28" customHeight="1"/>
    <row r="41" ht="28" customHeight="1"/>
    <row r="42" ht="28" customHeight="1"/>
    <row r="43" ht="28" customHeight="1"/>
    <row r="44" ht="28" customHeight="1"/>
    <row r="45" ht="28" customHeight="1"/>
    <row r="46" ht="28" customHeight="1"/>
    <row r="47" ht="28" customHeight="1"/>
    <row r="48" ht="28" customHeight="1"/>
    <row r="49" ht="28" customHeight="1"/>
    <row r="50" ht="28" customHeight="1"/>
    <row r="51" ht="28" customHeight="1"/>
    <row r="52" ht="28" customHeight="1"/>
    <row r="53" ht="28" customHeight="1"/>
  </sheetData>
  <mergeCells count="16">
    <mergeCell ref="A1:Q1"/>
    <mergeCell ref="D2:H2"/>
    <mergeCell ref="I2:Q2"/>
    <mergeCell ref="D3:I3"/>
    <mergeCell ref="J3:O3"/>
    <mergeCell ref="A5:B5"/>
    <mergeCell ref="A3:A4"/>
    <mergeCell ref="B3:B4"/>
    <mergeCell ref="C3:C4"/>
    <mergeCell ref="C6:C7"/>
    <mergeCell ref="C11:C12"/>
    <mergeCell ref="C14:C15"/>
    <mergeCell ref="C16:C18"/>
    <mergeCell ref="C24:C26"/>
    <mergeCell ref="P3:P4"/>
    <mergeCell ref="Q3:Q4"/>
  </mergeCells>
  <printOptions horizontalCentered="1"/>
  <pageMargins left="0.15625" right="0.118055555555556" top="0.747916666666667" bottom="0.393055555555556" header="0.354166666666667" footer="0.313888888888889"/>
  <pageSetup paperSize="9" scale="8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5"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青铜峡市财政局</Company>
  <Application>WPS 表格</Application>
  <HeadingPairs>
    <vt:vector size="2" baseType="variant">
      <vt:variant>
        <vt:lpstr>工作表</vt:lpstr>
      </vt:variant>
      <vt:variant>
        <vt:i4>7</vt:i4>
      </vt:variant>
    </vt:vector>
  </HeadingPairs>
  <TitlesOfParts>
    <vt:vector size="7" baseType="lpstr">
      <vt:lpstr>2020.10.30</vt:lpstr>
      <vt:lpstr>2020.9.18</vt:lpstr>
      <vt:lpstr>2020.8.31 </vt:lpstr>
      <vt:lpstr>2020.8.12 </vt:lpstr>
      <vt:lpstr>2020.7.31</vt:lpstr>
      <vt:lpstr>2020.6.30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Vergessen</cp:lastModifiedBy>
  <dcterms:created xsi:type="dcterms:W3CDTF">2020-07-07T00:34:00Z</dcterms:created>
  <dcterms:modified xsi:type="dcterms:W3CDTF">2020-11-27T02:22:01Z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