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<sst xmlns="http://schemas.openxmlformats.org/spreadsheetml/2006/main" count="62">
  <si>
    <t>青铜峡市现代设施农业（畜牧）贷款贴息公示汇总表</t>
  </si>
  <si>
    <t>填报单位：青铜峡市农业农村局</t>
  </si>
  <si>
    <t xml:space="preserve"> 填报日期：2024年1月19日</t>
  </si>
  <si>
    <t>序号</t>
  </si>
  <si>
    <t>贴息对象名称</t>
  </si>
  <si>
    <t>贴息对象类型</t>
  </si>
  <si>
    <t>建设项目名称</t>
  </si>
  <si>
    <t>建设项目内容</t>
  </si>
  <si>
    <t>建设项目投资规模
（万元）</t>
  </si>
  <si>
    <t>建设项目
所在地</t>
  </si>
  <si>
    <t>贷款银行</t>
  </si>
  <si>
    <t>符合条件的贷款金额
（万元）</t>
  </si>
  <si>
    <t>贷款合同编号</t>
  </si>
  <si>
    <t>贴息利率</t>
  </si>
  <si>
    <t>贴息天数（2023年1月1日—2023年12月31日）</t>
  </si>
  <si>
    <t>核定贴息金额</t>
  </si>
  <si>
    <t>总额小计（万元）</t>
  </si>
  <si>
    <t>中央资金贴息金额
（万元）</t>
  </si>
  <si>
    <t>自治区资金贴息金额
（万元）</t>
  </si>
  <si>
    <t>县级配套贴息金额
（万元）</t>
  </si>
  <si>
    <t>合    计</t>
  </si>
  <si>
    <t>宁夏天地兴农畜牧发展有限公司</t>
  </si>
  <si>
    <t>生猪养殖
企业</t>
  </si>
  <si>
    <t>宁夏天地兴农畜牧发展有限公司青铜峡大坝镇十万头生猪建设项目</t>
  </si>
  <si>
    <t>养殖圈舍建设及设备购置</t>
  </si>
  <si>
    <t>青铜峡市大坝镇榆树湾沟</t>
  </si>
  <si>
    <t>宁夏银行青铜峡支行</t>
  </si>
  <si>
    <t>NY010010250420230100012</t>
  </si>
  <si>
    <t>NY01101250420231003306</t>
  </si>
  <si>
    <t>石嘴山银行青铜峡支行</t>
  </si>
  <si>
    <t>NBC2023080900000042</t>
  </si>
  <si>
    <t>小  计</t>
  </si>
  <si>
    <t>宁夏新兴农牧业有限公司</t>
  </si>
  <si>
    <t>宁夏天地兴农畜牧发展有限公司生猪标准化养殖场建设项目</t>
  </si>
  <si>
    <t>养殖圈舍及配套设施建设</t>
  </si>
  <si>
    <t>青铜峡农村商业银行大坝支行</t>
  </si>
  <si>
    <t>00801212023022247204</t>
  </si>
  <si>
    <t>00801212023083175418</t>
  </si>
  <si>
    <t>青铜峡市瑞丰养殖场</t>
  </si>
  <si>
    <t>生猪养殖
家庭农场</t>
  </si>
  <si>
    <t>青铜峡市瑞丰养殖场扩建项目</t>
  </si>
  <si>
    <t>养殖圈舍建设</t>
  </si>
  <si>
    <t>青铜峡市邵岗镇大沟村</t>
  </si>
  <si>
    <t>青铜峡农村商业银行瞿靖支行</t>
  </si>
  <si>
    <t>00801192023031584526</t>
  </si>
  <si>
    <t>00'801192023031584525</t>
  </si>
  <si>
    <t>00801192023081153776</t>
  </si>
  <si>
    <t>邮储银行青铜峡支行</t>
  </si>
  <si>
    <t>ZH02042</t>
  </si>
  <si>
    <t>青铜峡市恒伟生猪养殖专业合作社</t>
  </si>
  <si>
    <t>生猪养殖
合作社</t>
  </si>
  <si>
    <t>青铜峡市恒伟生猪养殖专业合作社提升改造项目</t>
  </si>
  <si>
    <t>养殖圈舍提升改造</t>
  </si>
  <si>
    <t>青铜峡市大坝镇滑石沟村</t>
  </si>
  <si>
    <t>农业银行青铜峡支行</t>
  </si>
  <si>
    <t>64010320230001100</t>
  </si>
  <si>
    <t>宁夏聚牧农牧业发展有限公司</t>
  </si>
  <si>
    <t>奶牛养殖
企业</t>
  </si>
  <si>
    <t>2023年优势特色集群-5G未来智慧牧场建设项目</t>
  </si>
  <si>
    <t>数字化、智能化养殖管理系统建设</t>
  </si>
  <si>
    <t>青铜峡市峡口镇曹大沟</t>
  </si>
  <si>
    <t>中国银行青铜峡支行营业部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</si>
</sst>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b/>
      <sz val="12"/>
      <color rgb="FFFF0000"/>
      <name val="方正仿宋_GBK"/>
      <charset val="134"/>
    </font>
    <font>
      <sz val="12"/>
      <color rgb="FFFF0000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25" fillId="28" borderId="1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176" fontId="7" fillId="0" borderId="1" xfId="0" applyNumberFormat="1" applyFont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9"/>
  <sheetViews>
    <sheetView tabSelected="1" workbookViewId="0">
      <selection activeCell="H6" sqref="H6"/>
    </sheetView>
  </sheetViews>
  <sheetFormatPr defaultColWidth="9" defaultRowHeight="13.5"/>
  <cols>
    <col min="1" max="1" width="5.75" customWidth="1"/>
    <col min="2" max="2" width="13.25" customWidth="1"/>
    <col min="3" max="3" width="11.125" customWidth="1"/>
    <col min="4" max="4" width="18.5" customWidth="1"/>
    <col min="5" max="5" width="16.25" customWidth="1"/>
    <col min="6" max="6" width="9.875" customWidth="1"/>
    <col min="7" max="7" width="13" customWidth="1"/>
    <col min="8" max="8" width="15" customWidth="1"/>
    <col min="9" max="9" width="9.75" customWidth="1"/>
    <col min="10" max="10" width="27.575" customWidth="1"/>
    <col min="11" max="12" width="10.875" customWidth="1"/>
    <col min="13" max="16" width="10.125" style="2" customWidth="1"/>
  </cols>
  <sheetData>
    <row r="1" ht="4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7"/>
      <c r="N1" s="27"/>
      <c r="O1" s="27"/>
      <c r="P1" s="27"/>
    </row>
    <row r="2" ht="48" customHeight="1" spans="1:16">
      <c r="A2" s="4" t="s">
        <v>1</v>
      </c>
      <c r="B2" s="4"/>
      <c r="C2" s="4"/>
      <c r="D2" s="4"/>
      <c r="E2" s="5"/>
      <c r="F2" s="6"/>
      <c r="G2" s="6"/>
      <c r="H2" s="6"/>
      <c r="I2" s="6"/>
      <c r="J2" s="6"/>
      <c r="K2" s="6"/>
      <c r="L2" s="4"/>
      <c r="M2" s="28" t="s">
        <v>2</v>
      </c>
      <c r="N2" s="28"/>
      <c r="O2" s="28"/>
      <c r="P2" s="28"/>
    </row>
    <row r="3" ht="30" customHeight="1" spans="1:1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29" t="s">
        <v>13</v>
      </c>
      <c r="L3" s="29" t="s">
        <v>14</v>
      </c>
      <c r="M3" s="30" t="s">
        <v>15</v>
      </c>
      <c r="N3" s="30"/>
      <c r="O3" s="30"/>
      <c r="P3" s="30"/>
    </row>
    <row r="4" ht="68" customHeight="1" spans="1:16">
      <c r="A4" s="7"/>
      <c r="B4" s="7"/>
      <c r="C4" s="7"/>
      <c r="D4" s="7"/>
      <c r="E4" s="7"/>
      <c r="F4" s="7"/>
      <c r="G4" s="7"/>
      <c r="H4" s="9"/>
      <c r="I4" s="7"/>
      <c r="J4" s="7"/>
      <c r="K4" s="31"/>
      <c r="L4" s="31"/>
      <c r="M4" s="30" t="s">
        <v>16</v>
      </c>
      <c r="N4" s="30" t="s">
        <v>17</v>
      </c>
      <c r="O4" s="30" t="s">
        <v>18</v>
      </c>
      <c r="P4" s="30" t="s">
        <v>19</v>
      </c>
    </row>
    <row r="5" ht="36" customHeight="1" spans="1:16">
      <c r="A5" s="10"/>
      <c r="B5" s="11"/>
      <c r="C5" s="12" t="s">
        <v>20</v>
      </c>
      <c r="D5" s="13"/>
      <c r="E5" s="13"/>
      <c r="F5" s="13"/>
      <c r="G5" s="13"/>
      <c r="H5" s="13"/>
      <c r="I5" s="13"/>
      <c r="J5" s="32"/>
      <c r="K5" s="33"/>
      <c r="L5" s="11"/>
      <c r="M5" s="34">
        <f>SUM(M9+M12+M17+M18+M19)</f>
        <v>30.7936438356164</v>
      </c>
      <c r="N5" s="34">
        <v>24.64</v>
      </c>
      <c r="O5" s="34">
        <v>4.31</v>
      </c>
      <c r="P5" s="34">
        <f>SUM(P9+P12+P17+P18+P19)</f>
        <v>1.8389698630137</v>
      </c>
    </row>
    <row r="6" ht="36" customHeight="1" spans="1:16">
      <c r="A6" s="14">
        <v>1</v>
      </c>
      <c r="B6" s="14" t="s">
        <v>21</v>
      </c>
      <c r="C6" s="14" t="s">
        <v>22</v>
      </c>
      <c r="D6" s="14" t="s">
        <v>23</v>
      </c>
      <c r="E6" s="14" t="s">
        <v>24</v>
      </c>
      <c r="F6" s="14">
        <v>15600</v>
      </c>
      <c r="G6" s="14" t="s">
        <v>25</v>
      </c>
      <c r="H6" s="15" t="s">
        <v>26</v>
      </c>
      <c r="I6" s="26">
        <v>665</v>
      </c>
      <c r="J6" s="35" t="s">
        <v>27</v>
      </c>
      <c r="K6" s="36">
        <v>0.02</v>
      </c>
      <c r="L6" s="35">
        <v>274</v>
      </c>
      <c r="M6" s="37">
        <f>SUM(I6*K6/365*L6)</f>
        <v>9.9841095890411</v>
      </c>
      <c r="N6" s="37">
        <f>SUM(M6*0.8)</f>
        <v>7.98728767123288</v>
      </c>
      <c r="O6" s="37">
        <f>SUM(M6*0.2*0.7)</f>
        <v>1.39777534246575</v>
      </c>
      <c r="P6" s="37">
        <f>SUM(M6*0.2*0.3)</f>
        <v>0.599046575342466</v>
      </c>
    </row>
    <row r="7" ht="36" customHeight="1" spans="1:16">
      <c r="A7" s="16"/>
      <c r="B7" s="16"/>
      <c r="C7" s="16"/>
      <c r="D7" s="16"/>
      <c r="E7" s="16"/>
      <c r="F7" s="16"/>
      <c r="G7" s="16"/>
      <c r="H7" s="15" t="s">
        <v>26</v>
      </c>
      <c r="I7" s="26">
        <v>631</v>
      </c>
      <c r="J7" s="35" t="s">
        <v>28</v>
      </c>
      <c r="K7" s="36">
        <v>0.02</v>
      </c>
      <c r="L7" s="35">
        <v>65</v>
      </c>
      <c r="M7" s="37">
        <f>SUM(I7*K7/365*L7)</f>
        <v>2.24739726027397</v>
      </c>
      <c r="N7" s="37">
        <f>SUM(M7*0.8)</f>
        <v>1.79791780821918</v>
      </c>
      <c r="O7" s="37">
        <f>SUM(M7*0.2*0.7)</f>
        <v>0.314635616438356</v>
      </c>
      <c r="P7" s="37">
        <f>SUM(M7*0.2*0.3)</f>
        <v>0.134843835616438</v>
      </c>
    </row>
    <row r="8" ht="36" customHeight="1" spans="1:18">
      <c r="A8" s="16"/>
      <c r="B8" s="16"/>
      <c r="C8" s="17"/>
      <c r="D8" s="17"/>
      <c r="E8" s="17"/>
      <c r="F8" s="17"/>
      <c r="G8" s="17"/>
      <c r="H8" s="15" t="s">
        <v>29</v>
      </c>
      <c r="I8" s="26">
        <v>150</v>
      </c>
      <c r="J8" s="35" t="s">
        <v>30</v>
      </c>
      <c r="K8" s="36">
        <v>0.02</v>
      </c>
      <c r="L8" s="35">
        <v>134</v>
      </c>
      <c r="M8" s="37">
        <f>SUM(I8*K8/365*L8)</f>
        <v>1.1013698630137</v>
      </c>
      <c r="N8" s="37">
        <f>SUM(M8*0.8)</f>
        <v>0.881095890410959</v>
      </c>
      <c r="O8" s="37">
        <f>SUM(M8*0.2*0.7)</f>
        <v>0.154191780821918</v>
      </c>
      <c r="P8" s="37">
        <f>SUM(M8*0.2*0.3)</f>
        <v>0.0660821917808219</v>
      </c>
      <c r="R8" s="2"/>
    </row>
    <row r="9" ht="36" customHeight="1" spans="1:16">
      <c r="A9" s="16"/>
      <c r="B9" s="16"/>
      <c r="C9" s="18" t="s">
        <v>31</v>
      </c>
      <c r="D9" s="19"/>
      <c r="E9" s="19"/>
      <c r="F9" s="19"/>
      <c r="G9" s="20"/>
      <c r="H9" s="21"/>
      <c r="I9" s="7">
        <f>SUM(I6:I8)</f>
        <v>1446</v>
      </c>
      <c r="J9" s="38"/>
      <c r="K9" s="36">
        <v>0.02</v>
      </c>
      <c r="L9" s="38"/>
      <c r="M9" s="34">
        <f>SUM(M6:M8)</f>
        <v>13.3328767123288</v>
      </c>
      <c r="N9" s="34">
        <f>SUM(N6:N8)</f>
        <v>10.666301369863</v>
      </c>
      <c r="O9" s="34">
        <v>1.86</v>
      </c>
      <c r="P9" s="34">
        <f>SUM(P6:P8)</f>
        <v>0.799972602739726</v>
      </c>
    </row>
    <row r="10" ht="36" customHeight="1" spans="1:16">
      <c r="A10" s="14">
        <v>2</v>
      </c>
      <c r="B10" s="14" t="s">
        <v>32</v>
      </c>
      <c r="C10" s="14" t="s">
        <v>22</v>
      </c>
      <c r="D10" s="14" t="s">
        <v>33</v>
      </c>
      <c r="E10" s="14" t="s">
        <v>34</v>
      </c>
      <c r="F10" s="14">
        <v>620</v>
      </c>
      <c r="G10" s="14" t="s">
        <v>25</v>
      </c>
      <c r="H10" s="22" t="s">
        <v>35</v>
      </c>
      <c r="I10" s="26">
        <v>200</v>
      </c>
      <c r="J10" s="48" t="s">
        <v>36</v>
      </c>
      <c r="K10" s="36">
        <v>0.02</v>
      </c>
      <c r="L10" s="35">
        <v>272</v>
      </c>
      <c r="M10" s="37">
        <f>SUM(I10*K10/365*L10)</f>
        <v>2.98082191780822</v>
      </c>
      <c r="N10" s="37">
        <f>SUM(M10*0.8)</f>
        <v>2.38465753424658</v>
      </c>
      <c r="O10" s="37">
        <f t="shared" ref="O10:O16" si="0">SUM(M10*0.2*0.7)</f>
        <v>0.417315068493151</v>
      </c>
      <c r="P10" s="37">
        <f t="shared" ref="P10:P16" si="1">SUM(M10*0.2*0.3)</f>
        <v>0.178849315068493</v>
      </c>
    </row>
    <row r="11" ht="36" customHeight="1" spans="1:16">
      <c r="A11" s="16"/>
      <c r="B11" s="16"/>
      <c r="C11" s="17"/>
      <c r="D11" s="17"/>
      <c r="E11" s="17"/>
      <c r="F11" s="17"/>
      <c r="G11" s="17"/>
      <c r="H11" s="22" t="s">
        <v>35</v>
      </c>
      <c r="I11" s="26">
        <v>300</v>
      </c>
      <c r="J11" s="49" t="s">
        <v>37</v>
      </c>
      <c r="K11" s="36">
        <v>0.02</v>
      </c>
      <c r="L11" s="35">
        <v>112</v>
      </c>
      <c r="M11" s="37">
        <f>SUM(I11*K11/365*L11)</f>
        <v>1.84109589041096</v>
      </c>
      <c r="N11" s="37">
        <f>SUM(M11*0.8)</f>
        <v>1.47287671232877</v>
      </c>
      <c r="O11" s="37">
        <f t="shared" si="0"/>
        <v>0.257753424657534</v>
      </c>
      <c r="P11" s="37">
        <f t="shared" si="1"/>
        <v>0.110465753424658</v>
      </c>
    </row>
    <row r="12" ht="36" customHeight="1" spans="1:16">
      <c r="A12" s="17"/>
      <c r="B12" s="17"/>
      <c r="C12" s="18" t="s">
        <v>31</v>
      </c>
      <c r="D12" s="19"/>
      <c r="E12" s="19"/>
      <c r="F12" s="19"/>
      <c r="G12" s="20"/>
      <c r="H12" s="21"/>
      <c r="I12" s="7">
        <v>500</v>
      </c>
      <c r="J12" s="34"/>
      <c r="K12" s="36">
        <v>0.02</v>
      </c>
      <c r="L12" s="38"/>
      <c r="M12" s="34">
        <f>SUM(M10:M11)</f>
        <v>4.82191780821918</v>
      </c>
      <c r="N12" s="34">
        <v>3.85</v>
      </c>
      <c r="O12" s="34">
        <f t="shared" si="0"/>
        <v>0.675068493150685</v>
      </c>
      <c r="P12" s="34">
        <f t="shared" si="1"/>
        <v>0.289315068493151</v>
      </c>
    </row>
    <row r="13" s="1" customFormat="1" ht="36" customHeight="1" spans="1:16">
      <c r="A13" s="23">
        <v>3</v>
      </c>
      <c r="B13" s="23" t="s">
        <v>38</v>
      </c>
      <c r="C13" s="23" t="s">
        <v>39</v>
      </c>
      <c r="D13" s="23" t="s">
        <v>40</v>
      </c>
      <c r="E13" s="23" t="s">
        <v>41</v>
      </c>
      <c r="F13" s="23">
        <v>480</v>
      </c>
      <c r="G13" s="23" t="s">
        <v>42</v>
      </c>
      <c r="H13" s="22" t="s">
        <v>43</v>
      </c>
      <c r="I13" s="22">
        <v>4</v>
      </c>
      <c r="J13" s="50" t="s">
        <v>44</v>
      </c>
      <c r="K13" s="40">
        <v>0.02</v>
      </c>
      <c r="L13" s="41">
        <v>251</v>
      </c>
      <c r="M13" s="42">
        <f>SUM(I13*K13/365*L13)</f>
        <v>0.055013698630137</v>
      </c>
      <c r="N13" s="42">
        <v>0.05</v>
      </c>
      <c r="O13" s="42">
        <f t="shared" si="0"/>
        <v>0.00770191780821918</v>
      </c>
      <c r="P13" s="42">
        <f t="shared" si="1"/>
        <v>0.00330082191780822</v>
      </c>
    </row>
    <row r="14" s="1" customFormat="1" ht="36" customHeight="1" spans="1:16">
      <c r="A14" s="24"/>
      <c r="B14" s="24"/>
      <c r="C14" s="24"/>
      <c r="D14" s="24"/>
      <c r="E14" s="24"/>
      <c r="F14" s="24"/>
      <c r="G14" s="24"/>
      <c r="H14" s="22" t="s">
        <v>43</v>
      </c>
      <c r="I14" s="22">
        <v>50</v>
      </c>
      <c r="J14" s="39" t="s">
        <v>45</v>
      </c>
      <c r="K14" s="40">
        <v>0.02</v>
      </c>
      <c r="L14" s="41">
        <v>251</v>
      </c>
      <c r="M14" s="42">
        <f>SUM(I14*K14/365*L14)</f>
        <v>0.687671232876712</v>
      </c>
      <c r="N14" s="42">
        <f>SUM(M14*0.8)</f>
        <v>0.55013698630137</v>
      </c>
      <c r="O14" s="42">
        <f t="shared" si="0"/>
        <v>0.0962739726027397</v>
      </c>
      <c r="P14" s="42">
        <f t="shared" si="1"/>
        <v>0.0412602739726027</v>
      </c>
    </row>
    <row r="15" s="1" customFormat="1" ht="36" customHeight="1" spans="1:16">
      <c r="A15" s="24"/>
      <c r="B15" s="24"/>
      <c r="C15" s="24"/>
      <c r="D15" s="24"/>
      <c r="E15" s="24"/>
      <c r="F15" s="24"/>
      <c r="G15" s="24"/>
      <c r="H15" s="22" t="s">
        <v>43</v>
      </c>
      <c r="I15" s="22">
        <v>30</v>
      </c>
      <c r="J15" s="43" t="s">
        <v>46</v>
      </c>
      <c r="K15" s="40">
        <v>0.02</v>
      </c>
      <c r="L15" s="41">
        <v>129</v>
      </c>
      <c r="M15" s="42">
        <f>SUM(I15*K15/365*L15)</f>
        <v>0.212054794520548</v>
      </c>
      <c r="N15" s="42">
        <f>SUM(M15*0.8)</f>
        <v>0.169643835616438</v>
      </c>
      <c r="O15" s="42">
        <f t="shared" si="0"/>
        <v>0.0296876712328767</v>
      </c>
      <c r="P15" s="42">
        <f t="shared" si="1"/>
        <v>0.0127232876712329</v>
      </c>
    </row>
    <row r="16" s="1" customFormat="1" ht="36" customHeight="1" spans="1:16">
      <c r="A16" s="24"/>
      <c r="B16" s="24"/>
      <c r="C16" s="25"/>
      <c r="D16" s="25"/>
      <c r="E16" s="25"/>
      <c r="F16" s="25"/>
      <c r="G16" s="25"/>
      <c r="H16" s="22" t="s">
        <v>47</v>
      </c>
      <c r="I16" s="22">
        <v>30</v>
      </c>
      <c r="J16" s="41" t="s">
        <v>48</v>
      </c>
      <c r="K16" s="40">
        <v>0.02</v>
      </c>
      <c r="L16" s="41">
        <v>318</v>
      </c>
      <c r="M16" s="42">
        <f>SUM(I16*K16/365*L16)</f>
        <v>0.522739726027397</v>
      </c>
      <c r="N16" s="42">
        <f>SUM(M16*0.8)</f>
        <v>0.418191780821918</v>
      </c>
      <c r="O16" s="42">
        <f t="shared" si="0"/>
        <v>0.0731835616438356</v>
      </c>
      <c r="P16" s="42">
        <f t="shared" si="1"/>
        <v>0.0313643835616438</v>
      </c>
    </row>
    <row r="17" s="1" customFormat="1" ht="36" customHeight="1" spans="1:16">
      <c r="A17" s="25"/>
      <c r="B17" s="25"/>
      <c r="C17" s="18" t="s">
        <v>31</v>
      </c>
      <c r="D17" s="19"/>
      <c r="E17" s="19"/>
      <c r="F17" s="19"/>
      <c r="G17" s="20"/>
      <c r="H17" s="21"/>
      <c r="I17" s="44">
        <f>SUM(I13:I16)</f>
        <v>114</v>
      </c>
      <c r="J17" s="45"/>
      <c r="K17" s="40">
        <v>0.02</v>
      </c>
      <c r="L17" s="46"/>
      <c r="M17" s="45">
        <f>SUM(M13:M16)</f>
        <v>1.47747945205479</v>
      </c>
      <c r="N17" s="45">
        <f>SUM(N13:N16)</f>
        <v>1.18797260273973</v>
      </c>
      <c r="O17" s="45">
        <f>SUM(O13:O16)</f>
        <v>0.206847123287671</v>
      </c>
      <c r="P17" s="45">
        <v>0.08</v>
      </c>
    </row>
    <row r="18" ht="64" customHeight="1" spans="1:16">
      <c r="A18" s="26">
        <v>4</v>
      </c>
      <c r="B18" s="26" t="s">
        <v>49</v>
      </c>
      <c r="C18" s="26" t="s">
        <v>50</v>
      </c>
      <c r="D18" s="26" t="s">
        <v>51</v>
      </c>
      <c r="E18" s="26" t="s">
        <v>52</v>
      </c>
      <c r="F18" s="26">
        <v>100</v>
      </c>
      <c r="G18" s="26" t="s">
        <v>53</v>
      </c>
      <c r="H18" s="26" t="s">
        <v>54</v>
      </c>
      <c r="I18" s="7">
        <v>70</v>
      </c>
      <c r="J18" s="49" t="s">
        <v>55</v>
      </c>
      <c r="K18" s="36">
        <v>0.02</v>
      </c>
      <c r="L18" s="38">
        <v>226</v>
      </c>
      <c r="M18" s="34">
        <v>0.86</v>
      </c>
      <c r="N18" s="34">
        <f>SUM(M18*0.8)</f>
        <v>0.688</v>
      </c>
      <c r="O18" s="34">
        <f>SUM(M18*0.2*0.7)</f>
        <v>0.1204</v>
      </c>
      <c r="P18" s="34">
        <f>SUM(M18*0.2*0.3)</f>
        <v>0.0516</v>
      </c>
    </row>
    <row r="19" ht="64" customHeight="1" spans="1:16">
      <c r="A19" s="26">
        <v>5</v>
      </c>
      <c r="B19" s="26" t="s">
        <v>56</v>
      </c>
      <c r="C19" s="26" t="s">
        <v>57</v>
      </c>
      <c r="D19" s="26" t="s">
        <v>58</v>
      </c>
      <c r="E19" s="26" t="s">
        <v>59</v>
      </c>
      <c r="F19" s="26">
        <v>1136.8</v>
      </c>
      <c r="G19" s="26" t="s">
        <v>60</v>
      </c>
      <c r="H19" s="26" t="s">
        <v>61</v>
      </c>
      <c r="I19" s="7">
        <v>1000</v>
      </c>
      <c r="J19" s="47">
        <v>2334550118</v>
      </c>
      <c r="K19" s="36">
        <v>0.02</v>
      </c>
      <c r="L19" s="38">
        <v>188</v>
      </c>
      <c r="M19" s="34">
        <f>SUM(I19*K19/365*L19)</f>
        <v>10.3013698630137</v>
      </c>
      <c r="N19" s="34">
        <f>SUM(M19*0.8)</f>
        <v>8.24109589041096</v>
      </c>
      <c r="O19" s="34">
        <f>SUM(M19*0.2*0.7)</f>
        <v>1.44219178082192</v>
      </c>
      <c r="P19" s="34">
        <f>SUM(M19*0.2*0.3)</f>
        <v>0.618082191780822</v>
      </c>
    </row>
  </sheetData>
  <mergeCells count="42">
    <mergeCell ref="A1:P1"/>
    <mergeCell ref="A2:D2"/>
    <mergeCell ref="F2:K2"/>
    <mergeCell ref="M2:P2"/>
    <mergeCell ref="M3:P3"/>
    <mergeCell ref="C5:J5"/>
    <mergeCell ref="C9:G9"/>
    <mergeCell ref="C12:G12"/>
    <mergeCell ref="C17:G17"/>
    <mergeCell ref="A3:A4"/>
    <mergeCell ref="A6:A9"/>
    <mergeCell ref="A10:A12"/>
    <mergeCell ref="A13:A17"/>
    <mergeCell ref="B3:B4"/>
    <mergeCell ref="B6:B9"/>
    <mergeCell ref="B10:B12"/>
    <mergeCell ref="B13:B17"/>
    <mergeCell ref="C3:C4"/>
    <mergeCell ref="C6:C8"/>
    <mergeCell ref="C10:C11"/>
    <mergeCell ref="C13:C16"/>
    <mergeCell ref="D3:D4"/>
    <mergeCell ref="D6:D8"/>
    <mergeCell ref="D10:D11"/>
    <mergeCell ref="D13:D16"/>
    <mergeCell ref="E3:E4"/>
    <mergeCell ref="E6:E8"/>
    <mergeCell ref="E10:E11"/>
    <mergeCell ref="E13:E16"/>
    <mergeCell ref="F3:F4"/>
    <mergeCell ref="F6:F8"/>
    <mergeCell ref="F10:F11"/>
    <mergeCell ref="F13:F16"/>
    <mergeCell ref="G3:G4"/>
    <mergeCell ref="G6:G8"/>
    <mergeCell ref="G10:G11"/>
    <mergeCell ref="G13:G16"/>
    <mergeCell ref="H3:H4"/>
    <mergeCell ref="I3:I4"/>
    <mergeCell ref="J3:J4"/>
    <mergeCell ref="K3:K4"/>
    <mergeCell ref="L3:L4"/>
  </mergeCells>
  <pageMargins left="0.904861111111111" right="0.511805555555556" top="0.629861111111111" bottom="0.629166666666667" header="0.511805555555556" footer="0.511805555555556"/>
  <pageSetup paperSize="9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青铜峡市农牧局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王茹</cp:lastModifiedBy>
  <dcterms:created xsi:type="dcterms:W3CDTF">2024-01-18T01:56:00Z</dcterms:created>
  <dcterms:modified xsi:type="dcterms:W3CDTF">2024-01-19T08:48:28Z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ICV">
    <vt:lpwstr>4B31C421EFC942E49958C5EC30B025A6_12</vt:lpwstr>
  </property>
</Properties>
</file>