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预算收入" sheetId="1" r:id="rId1"/>
    <sheet name="预算支出" sheetId="2" r:id="rId2"/>
  </sheets>
  <definedNames>
    <definedName name="_xlnm.Print_Area" localSheetId="0">'预算收入'!$A$1:$I$51</definedName>
    <definedName name="_xlnm.Print_Area">#N/A</definedName>
    <definedName name="_xlnm.Print_Titles" localSheetId="0">'预算收入'!$1:$5</definedName>
    <definedName name="_xlnm.Print_Titles" localSheetId="1">'预算支出'!$1:$5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<sst xmlns="http://schemas.openxmlformats.org/spreadsheetml/2006/main" count="118" uniqueCount="109">
  <si>
    <t>单位:万元</t>
  </si>
  <si>
    <t>预算%</t>
  </si>
  <si>
    <t>同期数</t>
  </si>
  <si>
    <t>项   目</t>
  </si>
  <si>
    <t xml:space="preserve">   增值税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</si>
  <si>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</si>
  <si>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</si>
  <si>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</si>
  <si>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</si>
  <si>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</si>
  <si>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</si>
  <si>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</si>
  <si>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耕地占用税</t>
  </si>
  <si>
    <t xml:space="preserve">   专项收入</t>
  </si>
  <si>
    <t xml:space="preserve"> 非税收入小计</t>
  </si>
  <si>
    <t>年 初
预算数</t>
  </si>
  <si>
    <t>变 动
预算数</t>
  </si>
  <si>
    <t>金额</t>
  </si>
  <si>
    <t>累 计 完 成 数</t>
  </si>
  <si>
    <t>金额</t>
  </si>
  <si>
    <t>为年度</t>
  </si>
  <si>
    <t>上年</t>
  </si>
  <si>
    <t>比上年同期增减</t>
  </si>
  <si>
    <t>增减%</t>
  </si>
  <si>
    <t xml:space="preserve">   契税</t>
  </si>
  <si>
    <t>累 计 执 行 数</t>
  </si>
  <si>
    <t>为变动</t>
  </si>
  <si>
    <t>当月数</t>
  </si>
  <si>
    <t xml:space="preserve">   车船税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</si>
  <si>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</si>
  <si>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</si>
  <si>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</si>
  <si>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</si>
  <si>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</si>
  <si>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</si>
  <si>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</si>
  <si>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</si>
  <si>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</si>
  <si>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</si>
  <si>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</si>
  <si>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</si>
  <si>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</si>
  <si>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</si>
  <si>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</si>
  <si>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</si>
  <si>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</si>
  <si>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</si>
  <si>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失业保险基金收入</t>
  </si>
  <si>
    <t xml:space="preserve">  职工医疗保险基金收入</t>
  </si>
  <si>
    <t xml:space="preserve">  统筹城乡居民养老保险</t>
  </si>
  <si>
    <t xml:space="preserve">  统筹城乡居民医疗保险</t>
  </si>
  <si>
    <t xml:space="preserve">  工伤保险</t>
  </si>
  <si>
    <t xml:space="preserve">  生育保险基金收入</t>
  </si>
  <si>
    <t>国有资本经营收入</t>
  </si>
  <si>
    <t xml:space="preserve">  清算收入</t>
  </si>
  <si>
    <t xml:space="preserve">  收 入 总 计</t>
  </si>
  <si>
    <t xml:space="preserve">  基本管理与服务</t>
  </si>
  <si>
    <t xml:space="preserve">  文化体育与传媒</t>
  </si>
  <si>
    <t xml:space="preserve">  社会保障和就业</t>
  </si>
  <si>
    <t xml:space="preserve">  城乡社区事务</t>
  </si>
  <si>
    <t xml:space="preserve">  农林水事务</t>
  </si>
  <si>
    <t xml:space="preserve">  交通运输</t>
  </si>
  <si>
    <t xml:space="preserve">  工业商业金融等事务</t>
  </si>
  <si>
    <t xml:space="preserve">  其他支出</t>
  </si>
  <si>
    <t xml:space="preserve">  失业保险基金支出</t>
  </si>
  <si>
    <t xml:space="preserve">  统筹城乡居民养老保险支出</t>
  </si>
  <si>
    <t xml:space="preserve">  统筹城乡居民医疗保险支出</t>
  </si>
  <si>
    <t xml:space="preserve">  工伤保险支出</t>
  </si>
  <si>
    <t xml:space="preserve">  生育保险基金支出</t>
  </si>
  <si>
    <t>国有资本经营支出</t>
  </si>
  <si>
    <t>公共财政预算收入合计</t>
  </si>
  <si>
    <t xml:space="preserve"> 税收收入小计</t>
  </si>
  <si>
    <t xml:space="preserve">  其他社会保险基金收入</t>
  </si>
  <si>
    <t xml:space="preserve">  利润收入</t>
  </si>
  <si>
    <t>金额</t>
  </si>
  <si>
    <t>增减%</t>
  </si>
  <si>
    <t>政府性基金支出合计</t>
  </si>
  <si>
    <t>社会保障基金支出合计</t>
  </si>
  <si>
    <r>
      <t xml:space="preserve">  </t>
    </r>
    <r>
      <rPr>
        <sz val="12"/>
        <rFont val="仿宋_GB2312"/>
        <family val="3"/>
      </rPr>
      <t>其他国有资本经营支出</t>
    </r>
  </si>
  <si>
    <t xml:space="preserve">    支 出 总 计</t>
  </si>
  <si>
    <t>公共财政预算支出合计</t>
  </si>
  <si>
    <t xml:space="preserve">  住房保障支出</t>
  </si>
  <si>
    <t xml:space="preserve">  金融支出</t>
  </si>
  <si>
    <t xml:space="preserve">  预备费</t>
  </si>
  <si>
    <t xml:space="preserve">  其它支出</t>
  </si>
  <si>
    <t xml:space="preserve">  资源勘探信息等支出</t>
  </si>
  <si>
    <t xml:space="preserve">  其他社会保险基金支出</t>
  </si>
  <si>
    <t xml:space="preserve">       育林基金收入</t>
  </si>
  <si>
    <t xml:space="preserve">   环境保护税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</si>
  <si>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</si>
  <si>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</si>
  <si>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</si>
  <si>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</si>
  <si>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一般公共服务支出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</si>
  <si>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</si>
  <si>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</si>
  <si>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</si>
  <si>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</si>
  <si>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</si>
  <si>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</si>
  <si>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</si>
  <si>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商业服务业等支出</t>
  </si>
  <si>
    <t xml:space="preserve">  国土海洋气象等支出</t>
  </si>
  <si>
    <t xml:space="preserve">  粮油物资储备支出</t>
  </si>
  <si>
    <t xml:space="preserve">  债务付息支出</t>
  </si>
  <si>
    <t xml:space="preserve">  企业职工基本养老保险基金</t>
  </si>
  <si>
    <t xml:space="preserve">  城镇职工医疗保险基金支出</t>
  </si>
  <si>
    <t>二○一八年三月份财政收入完成情况表</t>
  </si>
  <si>
    <t>二○一八年三月份财政支出完成情况表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</si>
</sst>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#,##0.0_ "/>
    <numFmt numFmtId="188" formatCode="0.0_ "/>
    <numFmt numFmtId="189" formatCode="0.00_ "/>
    <numFmt numFmtId="190" formatCode="#,##0_ "/>
    <numFmt numFmtId="191" formatCode="#,##0_);[Red]\(#,##0\)"/>
    <numFmt numFmtId="192" formatCode="0.00;[Red]0.00"/>
    <numFmt numFmtId="193" formatCode="#,##0.00_ "/>
    <numFmt numFmtId="194" formatCode="0;[Red]0"/>
    <numFmt numFmtId="195" formatCode="&quot;¥&quot;* _-#,##0;&quot;¥&quot;* \-#,##0;&quot;¥&quot;* _-&quot;-&quot;;@"/>
    <numFmt numFmtId="196" formatCode="* #,##0;* \-#,##0;* &quot;-&quot;;@"/>
    <numFmt numFmtId="197" formatCode="&quot;¥&quot;* _-#,##0.00;&quot;¥&quot;* \-#,##0.00;&quot;¥&quot;* _-&quot;-&quot;??;@"/>
    <numFmt numFmtId="198" formatCode="* #,##0.00;* \-#,##0.00;* &quot;-&quot;??;@"/>
    <numFmt numFmtId="199" formatCode="&quot;隐藏 64&quot;"/>
    <numFmt numFmtId="200" formatCode="&quot;隐藏 65&quot;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* #,##0.0;* \-#,##0.0;* &quot;&quot;??;@"/>
    <numFmt numFmtId="204" formatCode="00"/>
    <numFmt numFmtId="205" formatCode="0000"/>
    <numFmt numFmtId="206" formatCode="* #,##0.00;* \-#,##0.00;* &quot;&quot;??;@"/>
    <numFmt numFmtId="207" formatCode="* #,##0;* \-#,##0;* &quot;&quot;??;@"/>
    <numFmt numFmtId="208" formatCode="000000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#,##0.0_);\(#,##0.0\)"/>
    <numFmt numFmtId="213" formatCode="#,##0.0_);[Red]\(#,##0.0\)"/>
    <numFmt numFmtId="214" formatCode="#,##0.000_);[Red]\(#,##0.000\)"/>
    <numFmt numFmtId="215" formatCode="&quot;\&quot;#,##0.00_);\(&quot;\&quot;#,##0.00\)"/>
    <numFmt numFmtId="216" formatCode="0.00_);[Red]\(0.00\)"/>
    <numFmt numFmtId="217" formatCode="#,##0.0000"/>
    <numFmt numFmtId="218" formatCode="#,##0.0"/>
    <numFmt numFmtId="219" formatCode="0.0"/>
    <numFmt numFmtId="220" formatCode=";;"/>
    <numFmt numFmtId="221" formatCode="&quot;$&quot;#,##0_);[Red]\(&quot;$&quot;#,##0\)"/>
    <numFmt numFmtId="222" formatCode="&quot;$&quot;#,##0.00_);[Red]\(&quot;$&quot;#,##0.00\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&quot;$&quot;\ #,##0_-;[Red]&quot;$&quot;\ #,##0\-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</numFmts>
  <fonts count="7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8.8"/>
      <color indexed="12"/>
      <name val="Tahoma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8.8"/>
      <color indexed="20"/>
      <name val="Tahoma"/>
      <family val="2"/>
    </font>
    <font>
      <b/>
      <sz val="12"/>
      <name val="仿宋_GB2312"/>
      <family val="3"/>
    </font>
    <font>
      <sz val="10.5"/>
      <name val="宋体"/>
      <family val="0"/>
    </font>
    <font>
      <sz val="20"/>
      <name val="方正小标宋简体"/>
      <family val="4"/>
    </font>
    <font>
      <sz val="22"/>
      <name val="宋体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9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/>
      <protection locked="0"/>
    </xf>
    <xf numFmtId="0" fontId="1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0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4" fillId="24" borderId="0" applyNumberFormat="0" applyBorder="0" applyAlignment="0" applyProtection="0"/>
    <xf numFmtId="0" fontId="10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7" borderId="0" applyNumberFormat="0" applyBorder="0" applyAlignment="0" applyProtection="0"/>
    <xf numFmtId="0" fontId="17" fillId="2" borderId="1" applyNumberFormat="0" applyAlignment="0" applyProtection="0"/>
    <xf numFmtId="0" fontId="18" fillId="32" borderId="2" applyNumberFormat="0" applyAlignment="0" applyProtection="0"/>
    <xf numFmtId="181" fontId="7" fillId="0" borderId="0" applyFont="0" applyFill="0" applyBorder="0" applyAlignment="0" applyProtection="0"/>
    <xf numFmtId="225" fontId="20" fillId="0" borderId="0">
      <alignment/>
      <protection/>
    </xf>
    <xf numFmtId="183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23" fontId="20" fillId="0" borderId="0">
      <alignment/>
      <protection/>
    </xf>
    <xf numFmtId="15" fontId="21" fillId="0" borderId="0">
      <alignment/>
      <protection/>
    </xf>
    <xf numFmtId="224" fontId="20" fillId="0" borderId="0">
      <alignment/>
      <protection/>
    </xf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10" fontId="24" fillId="4" borderId="8" applyNumberFormat="0" applyBorder="0" applyAlignment="0" applyProtection="0"/>
    <xf numFmtId="212" fontId="30" fillId="33" borderId="0">
      <alignment/>
      <protection/>
    </xf>
    <xf numFmtId="0" fontId="31" fillId="0" borderId="9" applyNumberFormat="0" applyFill="0" applyAlignment="0" applyProtection="0"/>
    <xf numFmtId="212" fontId="32" fillId="34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33" fillId="12" borderId="0" applyNumberFormat="0" applyBorder="0" applyAlignment="0" applyProtection="0"/>
    <xf numFmtId="0" fontId="20" fillId="0" borderId="0">
      <alignment/>
      <protection/>
    </xf>
    <xf numFmtId="37" fontId="34" fillId="0" borderId="0">
      <alignment/>
      <protection/>
    </xf>
    <xf numFmtId="227" fontId="7" fillId="0" borderId="0">
      <alignment/>
      <protection/>
    </xf>
    <xf numFmtId="0" fontId="5" fillId="0" borderId="0">
      <alignment/>
      <protection/>
    </xf>
    <xf numFmtId="0" fontId="7" fillId="4" borderId="10" applyNumberFormat="0" applyFont="0" applyAlignment="0" applyProtection="0"/>
    <xf numFmtId="0" fontId="35" fillId="2" borderId="11" applyNumberFormat="0" applyAlignment="0" applyProtection="0"/>
    <xf numFmtId="14" fontId="15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7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6" fillId="0" borderId="12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0" fontId="38" fillId="36" borderId="13">
      <alignment/>
      <protection locked="0"/>
    </xf>
    <xf numFmtId="0" fontId="39" fillId="0" borderId="0">
      <alignment/>
      <protection/>
    </xf>
    <xf numFmtId="0" fontId="38" fillId="36" borderId="13">
      <alignment/>
      <protection locked="0"/>
    </xf>
    <xf numFmtId="0" fontId="38" fillId="36" borderId="13">
      <alignment/>
      <protection locked="0"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15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51" fillId="0" borderId="18" applyNumberFormat="0" applyFill="0" applyProtection="0">
      <alignment horizontal="center"/>
    </xf>
    <xf numFmtId="0" fontId="52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3" fillId="3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27" borderId="0" applyNumberFormat="0" applyBorder="0" applyAlignment="0" applyProtection="0"/>
    <xf numFmtId="0" fontId="23" fillId="8" borderId="0" applyNumberFormat="0" applyBorder="0" applyAlignment="0" applyProtection="0"/>
    <xf numFmtId="0" fontId="58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60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18" applyNumberFormat="0" applyFill="0" applyProtection="0">
      <alignment horizontal="left"/>
    </xf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226" fontId="7" fillId="0" borderId="18" applyFill="0" applyProtection="0">
      <alignment horizontal="right"/>
    </xf>
    <xf numFmtId="0" fontId="7" fillId="0" borderId="15" applyNumberFormat="0" applyFill="0" applyProtection="0">
      <alignment horizontal="left"/>
    </xf>
    <xf numFmtId="0" fontId="66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67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68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1" fontId="7" fillId="0" borderId="18" applyFill="0" applyProtection="0">
      <alignment horizontal="center"/>
    </xf>
    <xf numFmtId="0" fontId="19" fillId="0" borderId="0">
      <alignment vertical="top"/>
      <protection/>
    </xf>
    <xf numFmtId="0" fontId="69" fillId="0" borderId="0" applyNumberFormat="0" applyFill="0" applyBorder="0" applyAlignment="0" applyProtection="0"/>
    <xf numFmtId="0" fontId="21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9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70" fillId="0" borderId="8" xfId="0" applyFont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0" fillId="10" borderId="8" xfId="0" applyFont="1" applyFill="1" applyBorder="1" applyAlignment="1">
      <alignment vertical="center"/>
    </xf>
    <xf numFmtId="188" fontId="0" fillId="10" borderId="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2" borderId="8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10" borderId="23" xfId="0" applyFont="1" applyFill="1" applyBorder="1" applyAlignment="1">
      <alignment horizontal="right" vertical="center"/>
    </xf>
    <xf numFmtId="184" fontId="0" fillId="42" borderId="15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184" fontId="0" fillId="10" borderId="23" xfId="0" applyNumberFormat="1" applyFont="1" applyFill="1" applyBorder="1" applyAlignment="1">
      <alignment horizontal="right" vertical="center"/>
    </xf>
    <xf numFmtId="188" fontId="0" fillId="10" borderId="8" xfId="0" applyNumberFormat="1" applyFont="1" applyFill="1" applyBorder="1" applyAlignment="1">
      <alignment horizontal="right" vertical="center"/>
    </xf>
    <xf numFmtId="0" fontId="0" fillId="10" borderId="8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4" fillId="10" borderId="15" xfId="0" applyFont="1" applyFill="1" applyBorder="1" applyAlignment="1">
      <alignment vertical="center"/>
    </xf>
    <xf numFmtId="184" fontId="74" fillId="10" borderId="15" xfId="0" applyNumberFormat="1" applyFont="1" applyFill="1" applyBorder="1" applyAlignment="1">
      <alignment vertical="center"/>
    </xf>
    <xf numFmtId="188" fontId="74" fillId="10" borderId="8" xfId="0" applyNumberFormat="1" applyFont="1" applyFill="1" applyBorder="1" applyAlignment="1">
      <alignment vertical="center"/>
    </xf>
    <xf numFmtId="0" fontId="74" fillId="0" borderId="8" xfId="0" applyFont="1" applyBorder="1" applyAlignment="1">
      <alignment vertical="center"/>
    </xf>
    <xf numFmtId="0" fontId="74" fillId="0" borderId="8" xfId="0" applyFont="1" applyFill="1" applyBorder="1" applyAlignment="1">
      <alignment vertical="center"/>
    </xf>
    <xf numFmtId="0" fontId="74" fillId="10" borderId="8" xfId="0" applyFont="1" applyFill="1" applyBorder="1" applyAlignment="1">
      <alignment vertical="center"/>
    </xf>
    <xf numFmtId="0" fontId="74" fillId="0" borderId="15" xfId="0" applyFont="1" applyBorder="1" applyAlignment="1">
      <alignment vertical="center"/>
    </xf>
    <xf numFmtId="0" fontId="74" fillId="2" borderId="8" xfId="0" applyFont="1" applyFill="1" applyBorder="1" applyAlignment="1">
      <alignment vertical="center"/>
    </xf>
    <xf numFmtId="0" fontId="74" fillId="0" borderId="8" xfId="0" applyFont="1" applyBorder="1" applyAlignment="1">
      <alignment horizontal="left" vertical="center"/>
    </xf>
    <xf numFmtId="184" fontId="74" fillId="2" borderId="15" xfId="0" applyNumberFormat="1" applyFont="1" applyFill="1" applyBorder="1" applyAlignment="1">
      <alignment vertical="center"/>
    </xf>
    <xf numFmtId="0" fontId="74" fillId="0" borderId="15" xfId="0" applyFont="1" applyFill="1" applyBorder="1" applyAlignment="1">
      <alignment vertical="center"/>
    </xf>
    <xf numFmtId="188" fontId="74" fillId="2" borderId="8" xfId="0" applyNumberFormat="1" applyFont="1" applyFill="1" applyBorder="1" applyAlignment="1">
      <alignment vertical="center"/>
    </xf>
    <xf numFmtId="0" fontId="74" fillId="2" borderId="23" xfId="0" applyFont="1" applyFill="1" applyBorder="1" applyAlignment="1">
      <alignment horizontal="right" vertical="center"/>
    </xf>
    <xf numFmtId="0" fontId="74" fillId="0" borderId="8" xfId="0" applyFont="1" applyBorder="1" applyAlignment="1">
      <alignment horizontal="right" vertical="center"/>
    </xf>
    <xf numFmtId="188" fontId="74" fillId="0" borderId="8" xfId="0" applyNumberFormat="1" applyFont="1" applyFill="1" applyBorder="1" applyAlignment="1">
      <alignment horizontal="right"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10" borderId="23" xfId="0" applyFill="1" applyBorder="1" applyAlignment="1">
      <alignment horizontal="right" vertical="center"/>
    </xf>
    <xf numFmtId="0" fontId="74" fillId="0" borderId="8" xfId="0" applyFont="1" applyBorder="1" applyAlignment="1">
      <alignment vertical="center"/>
    </xf>
    <xf numFmtId="0" fontId="74" fillId="0" borderId="0" xfId="0" applyFont="1" applyAlignment="1">
      <alignment vertical="center"/>
    </xf>
    <xf numFmtId="184" fontId="74" fillId="42" borderId="15" xfId="0" applyNumberFormat="1" applyFont="1" applyFill="1" applyBorder="1" applyAlignment="1">
      <alignment vertical="center"/>
    </xf>
    <xf numFmtId="0" fontId="0" fillId="42" borderId="8" xfId="0" applyFont="1" applyFill="1" applyBorder="1" applyAlignment="1">
      <alignment horizontal="right" vertical="center"/>
    </xf>
    <xf numFmtId="188" fontId="74" fillId="42" borderId="8" xfId="0" applyNumberFormat="1" applyFont="1" applyFill="1" applyBorder="1" applyAlignment="1">
      <alignment horizontal="right" vertical="center"/>
    </xf>
    <xf numFmtId="0" fontId="74" fillId="0" borderId="13" xfId="0" applyFont="1" applyFill="1" applyBorder="1" applyAlignment="1">
      <alignment vertical="center"/>
    </xf>
    <xf numFmtId="190" fontId="74" fillId="0" borderId="15" xfId="0" applyNumberFormat="1" applyFont="1" applyBorder="1" applyAlignment="1">
      <alignment vertical="center"/>
    </xf>
    <xf numFmtId="190" fontId="74" fillId="0" borderId="8" xfId="0" applyNumberFormat="1" applyFont="1" applyBorder="1" applyAlignment="1">
      <alignment vertical="center"/>
    </xf>
    <xf numFmtId="190" fontId="74" fillId="0" borderId="8" xfId="0" applyNumberFormat="1" applyFont="1" applyBorder="1" applyAlignment="1">
      <alignment horizontal="right" vertical="center"/>
    </xf>
    <xf numFmtId="190" fontId="74" fillId="0" borderId="8" xfId="0" applyNumberFormat="1" applyFont="1" applyFill="1" applyBorder="1" applyAlignment="1">
      <alignment vertical="center"/>
    </xf>
    <xf numFmtId="190" fontId="0" fillId="10" borderId="8" xfId="0" applyNumberFormat="1" applyFont="1" applyFill="1" applyBorder="1" applyAlignment="1">
      <alignment vertical="center"/>
    </xf>
    <xf numFmtId="190" fontId="0" fillId="10" borderId="15" xfId="0" applyNumberFormat="1" applyFont="1" applyFill="1" applyBorder="1" applyAlignment="1">
      <alignment vertical="center"/>
    </xf>
    <xf numFmtId="190" fontId="74" fillId="10" borderId="8" xfId="0" applyNumberFormat="1" applyFont="1" applyFill="1" applyBorder="1" applyAlignment="1">
      <alignment vertical="center"/>
    </xf>
    <xf numFmtId="190" fontId="74" fillId="10" borderId="15" xfId="0" applyNumberFormat="1" applyFont="1" applyFill="1" applyBorder="1" applyAlignment="1">
      <alignment vertical="center"/>
    </xf>
    <xf numFmtId="190" fontId="74" fillId="2" borderId="8" xfId="0" applyNumberFormat="1" applyFont="1" applyFill="1" applyBorder="1" applyAlignment="1">
      <alignment vertical="center"/>
    </xf>
    <xf numFmtId="190" fontId="74" fillId="0" borderId="15" xfId="0" applyNumberFormat="1" applyFont="1" applyFill="1" applyBorder="1" applyAlignment="1">
      <alignment vertical="center"/>
    </xf>
    <xf numFmtId="190" fontId="0" fillId="42" borderId="15" xfId="0" applyNumberFormat="1" applyFont="1" applyFill="1" applyBorder="1" applyAlignment="1">
      <alignment vertical="center"/>
    </xf>
    <xf numFmtId="190" fontId="0" fillId="42" borderId="8" xfId="0" applyNumberFormat="1" applyFont="1" applyFill="1" applyBorder="1" applyAlignment="1">
      <alignment vertical="center"/>
    </xf>
    <xf numFmtId="190" fontId="0" fillId="0" borderId="15" xfId="0" applyNumberFormat="1" applyFont="1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39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平台公司政府性债务余额明细表" xfId="23"/>
    <cellStyle name="_弱电系统设备配置报价清单" xfId="24"/>
    <cellStyle name="_少计债务情况表" xfId="25"/>
    <cellStyle name="0,0&#13;&#10;NA&#13;&#10;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强调文字颜色 1" xfId="33"/>
    <cellStyle name="20% - 强调文字颜色 1 2" xfId="34"/>
    <cellStyle name="20% - 强调文字颜色 1 2 2" xfId="35"/>
    <cellStyle name="20% - 强调文字颜色 1 2_地方政府负有偿还责任的债务明细表（表1）" xfId="36"/>
    <cellStyle name="20% - 强调文字颜色 1 3" xfId="37"/>
    <cellStyle name="20% - 强调文字颜色 2" xfId="38"/>
    <cellStyle name="20% - 强调文字颜色 2 2" xfId="39"/>
    <cellStyle name="20% - 强调文字颜色 2 2 2" xfId="40"/>
    <cellStyle name="20% - 强调文字颜色 2 2_地方政府负有偿还责任的债务明细表（表1）" xfId="41"/>
    <cellStyle name="20% - 强调文字颜色 2 3" xfId="42"/>
    <cellStyle name="20% - 强调文字颜色 3" xfId="43"/>
    <cellStyle name="20% - 强调文字颜色 3 2" xfId="44"/>
    <cellStyle name="20% - 强调文字颜色 3 2 2" xfId="45"/>
    <cellStyle name="20% - 强调文字颜色 3 2_地方政府负有偿还责任的债务明细表（表1）" xfId="46"/>
    <cellStyle name="20% - 强调文字颜色 3 3" xfId="47"/>
    <cellStyle name="20% - 强调文字颜色 4" xfId="48"/>
    <cellStyle name="20% - 强调文字颜色 4 2" xfId="49"/>
    <cellStyle name="20% - 强调文字颜色 4 2 2" xfId="50"/>
    <cellStyle name="20% - 强调文字颜色 4 2_地方政府负有偿还责任的债务明细表（表1）" xfId="51"/>
    <cellStyle name="20% - 强调文字颜色 4 3" xfId="52"/>
    <cellStyle name="20% - 强调文字颜色 5" xfId="53"/>
    <cellStyle name="20% - 强调文字颜色 5 2" xfId="54"/>
    <cellStyle name="20% - 强调文字颜色 5 2 2" xfId="55"/>
    <cellStyle name="20% - 强调文字颜色 5 2_地方政府负有偿还责任的债务明细表（表1）" xfId="56"/>
    <cellStyle name="20% - 强调文字颜色 5 3" xfId="57"/>
    <cellStyle name="20% - 强调文字颜色 6" xfId="58"/>
    <cellStyle name="20% - 强调文字颜色 6 2" xfId="59"/>
    <cellStyle name="20% - 强调文字颜色 6 2 2" xfId="60"/>
    <cellStyle name="20% - 强调文字颜色 6 2_地方政府负有偿还责任的债务明细表（表1）" xfId="61"/>
    <cellStyle name="20% - 强调文字颜色 6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强调文字颜色 1" xfId="69"/>
    <cellStyle name="40% - 强调文字颜色 1 2" xfId="70"/>
    <cellStyle name="40% - 强调文字颜色 1 2 2" xfId="71"/>
    <cellStyle name="40% - 强调文字颜色 1 2_地方政府负有偿还责任的债务明细表（表1）" xfId="72"/>
    <cellStyle name="40% - 强调文字颜色 1 3" xfId="73"/>
    <cellStyle name="40% - 强调文字颜色 2" xfId="74"/>
    <cellStyle name="40% - 强调文字颜色 2 2" xfId="75"/>
    <cellStyle name="40% - 强调文字颜色 2 2 2" xfId="76"/>
    <cellStyle name="40% - 强调文字颜色 2 2_地方政府负有偿还责任的债务明细表（表1）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_地方政府负有偿还责任的债务明细表（表1）" xfId="82"/>
    <cellStyle name="40% - 强调文字颜色 3 3" xfId="83"/>
    <cellStyle name="40% - 强调文字颜色 4" xfId="84"/>
    <cellStyle name="40% - 强调文字颜色 4 2" xfId="85"/>
    <cellStyle name="40% - 强调文字颜色 4 2 2" xfId="86"/>
    <cellStyle name="40% - 强调文字颜色 4 2_地方政府负有偿还责任的债务明细表（表1）" xfId="87"/>
    <cellStyle name="40% - 强调文字颜色 4 3" xfId="88"/>
    <cellStyle name="40% - 强调文字颜色 5" xfId="89"/>
    <cellStyle name="40% - 强调文字颜色 5 2" xfId="90"/>
    <cellStyle name="40% - 强调文字颜色 5 2 2" xfId="91"/>
    <cellStyle name="40% - 强调文字颜色 5 2_地方政府负有偿还责任的债务明细表（表1）" xfId="92"/>
    <cellStyle name="40% - 强调文字颜色 5 3" xfId="93"/>
    <cellStyle name="40% - 强调文字颜色 6" xfId="94"/>
    <cellStyle name="40% - 强调文字颜色 6 2" xfId="95"/>
    <cellStyle name="40% - 强调文字颜色 6 2 2" xfId="96"/>
    <cellStyle name="40% - 强调文字颜色 6 2_地方政府负有偿还责任的债务明细表（表1）" xfId="97"/>
    <cellStyle name="40% - 强调文字颜色 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强调文字颜色 1" xfId="105"/>
    <cellStyle name="60% - 强调文字颜色 1 2" xfId="106"/>
    <cellStyle name="60% - 强调文字颜色 1 2 2" xfId="107"/>
    <cellStyle name="60% - 强调文字颜色 1 2_地方政府负有偿还责任的债务明细表（表1）" xfId="108"/>
    <cellStyle name="60% - 强调文字颜色 1 3" xfId="109"/>
    <cellStyle name="60% - 强调文字颜色 2" xfId="110"/>
    <cellStyle name="60% - 强调文字颜色 2 2" xfId="111"/>
    <cellStyle name="60% - 强调文字颜色 2 2 2" xfId="112"/>
    <cellStyle name="60% - 强调文字颜色 2 2_地方政府负有偿还责任的债务明细表（表1）" xfId="113"/>
    <cellStyle name="60% - 强调文字颜色 2 3" xfId="114"/>
    <cellStyle name="60% - 强调文字颜色 3" xfId="115"/>
    <cellStyle name="60% - 强调文字颜色 3 2" xfId="116"/>
    <cellStyle name="60% - 强调文字颜色 3 2 2" xfId="117"/>
    <cellStyle name="60% - 强调文字颜色 3 2_地方政府负有偿还责任的债务明细表（表1）" xfId="118"/>
    <cellStyle name="60% - 强调文字颜色 3 3" xfId="119"/>
    <cellStyle name="60% - 强调文字颜色 4" xfId="120"/>
    <cellStyle name="60% - 强调文字颜色 4 2" xfId="121"/>
    <cellStyle name="60% - 强调文字颜色 4 2 2" xfId="122"/>
    <cellStyle name="60% - 强调文字颜色 4 2_地方政府负有偿还责任的债务明细表（表1）" xfId="123"/>
    <cellStyle name="60% - 强调文字颜色 4 3" xfId="124"/>
    <cellStyle name="60% - 强调文字颜色 5" xfId="125"/>
    <cellStyle name="60% - 强调文字颜色 5 2" xfId="126"/>
    <cellStyle name="60% - 强调文字颜色 5 2 2" xfId="127"/>
    <cellStyle name="60% - 强调文字颜色 5 2_地方政府负有偿还责任的债务明细表（表1）" xfId="128"/>
    <cellStyle name="60% - 强调文字颜色 5 3" xfId="129"/>
    <cellStyle name="60% - 强调文字颜色 6" xfId="130"/>
    <cellStyle name="60% - 强调文字颜色 6 2" xfId="131"/>
    <cellStyle name="60% - 强调文字颜色 6 2 2" xfId="132"/>
    <cellStyle name="60% - 强调文字颜色 6 2_地方政府负有偿还责任的债务明细表（表1）" xfId="133"/>
    <cellStyle name="60% - 强调文字颜色 6 3" xfId="134"/>
    <cellStyle name="6mal" xfId="135"/>
    <cellStyle name="Accent1" xfId="136"/>
    <cellStyle name="Accent1 - 20%" xfId="137"/>
    <cellStyle name="Accent1 - 40%" xfId="138"/>
    <cellStyle name="Accent1 - 60%" xfId="139"/>
    <cellStyle name="Accent2" xfId="140"/>
    <cellStyle name="Accent2 - 20%" xfId="141"/>
    <cellStyle name="Accent2 - 40%" xfId="142"/>
    <cellStyle name="Accent2 - 60%" xfId="143"/>
    <cellStyle name="Accent3" xfId="144"/>
    <cellStyle name="Accent3 - 20%" xfId="145"/>
    <cellStyle name="Accent3 - 40%" xfId="146"/>
    <cellStyle name="Accent3 - 60%" xfId="147"/>
    <cellStyle name="Accent4" xfId="148"/>
    <cellStyle name="Accent4 - 20%" xfId="149"/>
    <cellStyle name="Accent4 - 40%" xfId="150"/>
    <cellStyle name="Accent4 - 60%" xfId="151"/>
    <cellStyle name="Accent5" xfId="152"/>
    <cellStyle name="Accent5 - 20%" xfId="153"/>
    <cellStyle name="Accent5 - 40%" xfId="154"/>
    <cellStyle name="Accent5 - 60%" xfId="155"/>
    <cellStyle name="Accent6" xfId="156"/>
    <cellStyle name="Accent6 - 20%" xfId="157"/>
    <cellStyle name="Accent6 - 40%" xfId="158"/>
    <cellStyle name="Accent6 - 60%" xfId="159"/>
    <cellStyle name="args.style" xfId="160"/>
    <cellStyle name="Bad" xfId="161"/>
    <cellStyle name="Calculation" xfId="162"/>
    <cellStyle name="Check Cell" xfId="163"/>
    <cellStyle name="Comma [0]_!!!GO" xfId="164"/>
    <cellStyle name="comma zerodec" xfId="165"/>
    <cellStyle name="Comma_!!!GO" xfId="166"/>
    <cellStyle name="Currency [0]_!!!GO" xfId="167"/>
    <cellStyle name="Currency_!!!GO" xfId="168"/>
    <cellStyle name="Currency1" xfId="169"/>
    <cellStyle name="Date" xfId="170"/>
    <cellStyle name="Dollar (zero dec)" xfId="171"/>
    <cellStyle name="Explanatory Text" xfId="172"/>
    <cellStyle name="Good" xfId="173"/>
    <cellStyle name="Grey" xfId="174"/>
    <cellStyle name="Header1" xfId="175"/>
    <cellStyle name="Header2" xfId="176"/>
    <cellStyle name="Heading 1" xfId="177"/>
    <cellStyle name="Heading 2" xfId="178"/>
    <cellStyle name="Heading 3" xfId="179"/>
    <cellStyle name="Heading 4" xfId="180"/>
    <cellStyle name="Input" xfId="181"/>
    <cellStyle name="Input [yellow]" xfId="182"/>
    <cellStyle name="Input Cells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rmal - Style1" xfId="197"/>
    <cellStyle name="Normal_!!!GO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sstot" xfId="211"/>
    <cellStyle name="Standard_AREAS" xfId="212"/>
    <cellStyle name="t" xfId="213"/>
    <cellStyle name="t_HVAC Equipment (3)" xfId="214"/>
    <cellStyle name="Title" xfId="215"/>
    <cellStyle name="Total" xfId="216"/>
    <cellStyle name="Warning Text" xfId="217"/>
    <cellStyle name="Percent" xfId="218"/>
    <cellStyle name="捠壿 [0.00]_Region Orders (2)" xfId="219"/>
    <cellStyle name="捠壿_Region Orders (2)" xfId="220"/>
    <cellStyle name="编号" xfId="221"/>
    <cellStyle name="标题" xfId="222"/>
    <cellStyle name="标题 1" xfId="223"/>
    <cellStyle name="标题 1 2" xfId="224"/>
    <cellStyle name="标题 1 2 2" xfId="225"/>
    <cellStyle name="标题 1 2_地方政府负有偿还责任的债务明细表（表1）" xfId="226"/>
    <cellStyle name="标题 1 3" xfId="227"/>
    <cellStyle name="标题 2" xfId="228"/>
    <cellStyle name="标题 2 2" xfId="229"/>
    <cellStyle name="标题 2 2 2" xfId="230"/>
    <cellStyle name="标题 2 2_地方政府负有偿还责任的债务明细表（表1）" xfId="231"/>
    <cellStyle name="标题 2 3" xfId="232"/>
    <cellStyle name="标题 3" xfId="233"/>
    <cellStyle name="标题 3 2" xfId="234"/>
    <cellStyle name="标题 3 2 2" xfId="235"/>
    <cellStyle name="标题 3 2_地方政府负有偿还责任的债务明细表（表1）" xfId="236"/>
    <cellStyle name="标题 3 3" xfId="237"/>
    <cellStyle name="标题 4" xfId="238"/>
    <cellStyle name="标题 4 2" xfId="239"/>
    <cellStyle name="标题 4 2 2" xfId="240"/>
    <cellStyle name="标题 4 2_地方政府负有偿还责任的债务明细表（表1）" xfId="241"/>
    <cellStyle name="标题 4 3" xfId="242"/>
    <cellStyle name="标题 5" xfId="243"/>
    <cellStyle name="标题 5 2" xfId="244"/>
    <cellStyle name="标题 5_地方政府负有偿还责任的债务明细表（表1）" xfId="245"/>
    <cellStyle name="标题 6" xfId="246"/>
    <cellStyle name="标题1" xfId="247"/>
    <cellStyle name="表标题" xfId="248"/>
    <cellStyle name="部门" xfId="249"/>
    <cellStyle name="差" xfId="250"/>
    <cellStyle name="差 2" xfId="251"/>
    <cellStyle name="差 2 2" xfId="252"/>
    <cellStyle name="差 2_地方政府负有偿还责任的债务明细表（表1）" xfId="253"/>
    <cellStyle name="差 3" xfId="254"/>
    <cellStyle name="差_Book1" xfId="255"/>
    <cellStyle name="差_Book1_1" xfId="256"/>
    <cellStyle name="差_Sheet1" xfId="257"/>
    <cellStyle name="常规 2" xfId="258"/>
    <cellStyle name="常规 2 2" xfId="259"/>
    <cellStyle name="常规 2 2 2" xfId="260"/>
    <cellStyle name="常规 2 2_地方政府负有偿还责任的债务明细表（表1）" xfId="261"/>
    <cellStyle name="常规 2 3" xfId="262"/>
    <cellStyle name="常规 2 5" xfId="263"/>
    <cellStyle name="常规 2_Book1" xfId="264"/>
    <cellStyle name="常规 3" xfId="265"/>
    <cellStyle name="常规 3 2" xfId="266"/>
    <cellStyle name="常规 3 2 2" xfId="267"/>
    <cellStyle name="常规 3 2_地方政府负有偿还责任的债务明细表（表1）" xfId="268"/>
    <cellStyle name="常规 3 3" xfId="269"/>
    <cellStyle name="常规 3_Book1" xfId="270"/>
    <cellStyle name="常规 4" xfId="271"/>
    <cellStyle name="常规 4 2" xfId="272"/>
    <cellStyle name="常规 4 2 2" xfId="273"/>
    <cellStyle name="常规 4 2_地方政府负有偿还责任的债务明细表（表1）" xfId="274"/>
    <cellStyle name="常规 4 3" xfId="275"/>
    <cellStyle name="常规 5" xfId="276"/>
    <cellStyle name="常规 5 2" xfId="277"/>
    <cellStyle name="常规 5_地方政府负有偿还责任的债务明细表（表1）" xfId="278"/>
    <cellStyle name="常规 6" xfId="279"/>
    <cellStyle name="Hyperlink" xfId="280"/>
    <cellStyle name="分级显示行_1_Book1" xfId="281"/>
    <cellStyle name="分级显示列_1_Book1" xfId="282"/>
    <cellStyle name="好" xfId="283"/>
    <cellStyle name="好 2" xfId="284"/>
    <cellStyle name="好 2 2" xfId="285"/>
    <cellStyle name="好 2_地方政府负有偿还责任的债务明细表（表1）" xfId="286"/>
    <cellStyle name="好 3" xfId="287"/>
    <cellStyle name="好_Book1" xfId="288"/>
    <cellStyle name="好_Book1_1" xfId="289"/>
    <cellStyle name="好_Sheet1" xfId="290"/>
    <cellStyle name="汇总" xfId="291"/>
    <cellStyle name="汇总 2" xfId="292"/>
    <cellStyle name="汇总 2 2" xfId="293"/>
    <cellStyle name="汇总 2_地方政府负有偿还责任的债务明细表（表1）" xfId="294"/>
    <cellStyle name="汇总 3" xfId="295"/>
    <cellStyle name="Currency" xfId="296"/>
    <cellStyle name="Currency [0]" xfId="297"/>
    <cellStyle name="计算" xfId="298"/>
    <cellStyle name="计算 2" xfId="299"/>
    <cellStyle name="计算 2 2" xfId="300"/>
    <cellStyle name="计算 2_地方政府负有偿还责任的债务明细表（表1）" xfId="301"/>
    <cellStyle name="计算 3" xfId="302"/>
    <cellStyle name="检查单元格" xfId="303"/>
    <cellStyle name="检查单元格 2" xfId="304"/>
    <cellStyle name="检查单元格 2 2" xfId="305"/>
    <cellStyle name="检查单元格 2_地方政府负有偿还责任的债务明细表（表1）" xfId="306"/>
    <cellStyle name="检查单元格 3" xfId="307"/>
    <cellStyle name="解释性文本" xfId="308"/>
    <cellStyle name="解释性文本 2" xfId="309"/>
    <cellStyle name="解释性文本 2 2" xfId="310"/>
    <cellStyle name="解释性文本 2_地方政府负有偿还责任的债务明细表（表1）" xfId="311"/>
    <cellStyle name="解释性文本 3" xfId="312"/>
    <cellStyle name="借出原因" xfId="313"/>
    <cellStyle name="警告文本" xfId="314"/>
    <cellStyle name="警告文本 2" xfId="315"/>
    <cellStyle name="警告文本 2 2" xfId="316"/>
    <cellStyle name="警告文本 2_地方政府负有偿还责任的债务明细表（表1）" xfId="317"/>
    <cellStyle name="警告文本 3" xfId="318"/>
    <cellStyle name="链接单元格" xfId="319"/>
    <cellStyle name="链接单元格 2" xfId="320"/>
    <cellStyle name="链接单元格 2 2" xfId="321"/>
    <cellStyle name="链接单元格 2_地方政府负有偿还责任的债务明细表（表1）" xfId="322"/>
    <cellStyle name="链接单元格 3" xfId="323"/>
    <cellStyle name="普通_97-917" xfId="324"/>
    <cellStyle name="千分位[0]_laroux" xfId="325"/>
    <cellStyle name="千分位_97-917" xfId="326"/>
    <cellStyle name="千位[0]_ 方正PC" xfId="327"/>
    <cellStyle name="千位_ 方正PC" xfId="328"/>
    <cellStyle name="Comma" xfId="329"/>
    <cellStyle name="Comma [0]" xfId="330"/>
    <cellStyle name="强调 1" xfId="331"/>
    <cellStyle name="强调 2" xfId="332"/>
    <cellStyle name="强调 3" xfId="333"/>
    <cellStyle name="强调文字颜色 1" xfId="334"/>
    <cellStyle name="强调文字颜色 1 2" xfId="335"/>
    <cellStyle name="强调文字颜色 1 2 2" xfId="336"/>
    <cellStyle name="强调文字颜色 1 2_地方政府负有偿还责任的债务明细表（表1）" xfId="337"/>
    <cellStyle name="强调文字颜色 1 3" xfId="338"/>
    <cellStyle name="强调文字颜色 2" xfId="339"/>
    <cellStyle name="强调文字颜色 2 2" xfId="340"/>
    <cellStyle name="强调文字颜色 2 2 2" xfId="341"/>
    <cellStyle name="强调文字颜色 2 2_地方政府负有偿还责任的债务明细表（表1）" xfId="342"/>
    <cellStyle name="强调文字颜色 2 3" xfId="343"/>
    <cellStyle name="强调文字颜色 3" xfId="344"/>
    <cellStyle name="强调文字颜色 3 2" xfId="345"/>
    <cellStyle name="强调文字颜色 3 2 2" xfId="346"/>
    <cellStyle name="强调文字颜色 3 2_地方政府负有偿还责任的债务明细表（表1）" xfId="347"/>
    <cellStyle name="强调文字颜色 3 3" xfId="348"/>
    <cellStyle name="强调文字颜色 4" xfId="349"/>
    <cellStyle name="强调文字颜色 4 2" xfId="350"/>
    <cellStyle name="强调文字颜色 4 2 2" xfId="351"/>
    <cellStyle name="强调文字颜色 4 2_地方政府负有偿还责任的债务明细表（表1）" xfId="352"/>
    <cellStyle name="强调文字颜色 4 3" xfId="353"/>
    <cellStyle name="强调文字颜色 5" xfId="354"/>
    <cellStyle name="强调文字颜色 5 2" xfId="355"/>
    <cellStyle name="强调文字颜色 5 2 2" xfId="356"/>
    <cellStyle name="强调文字颜色 5 2_地方政府负有偿还责任的债务明细表（表1）" xfId="357"/>
    <cellStyle name="强调文字颜色 5 3" xfId="358"/>
    <cellStyle name="强调文字颜色 6" xfId="359"/>
    <cellStyle name="强调文字颜色 6 2" xfId="360"/>
    <cellStyle name="强调文字颜色 6 2 2" xfId="361"/>
    <cellStyle name="强调文字颜色 6 2_地方政府负有偿还责任的债务明细表（表1）" xfId="362"/>
    <cellStyle name="强调文字颜色 6 3" xfId="363"/>
    <cellStyle name="日期" xfId="364"/>
    <cellStyle name="商品名称" xfId="365"/>
    <cellStyle name="适中" xfId="366"/>
    <cellStyle name="适中 2" xfId="367"/>
    <cellStyle name="适中 2 2" xfId="368"/>
    <cellStyle name="适中 2_地方政府负有偿还责任的债务明细表（表1）" xfId="369"/>
    <cellStyle name="适中 3" xfId="370"/>
    <cellStyle name="输出" xfId="371"/>
    <cellStyle name="输出 2" xfId="372"/>
    <cellStyle name="输出 2 2" xfId="373"/>
    <cellStyle name="输出 2_地方政府负有偿还责任的债务明细表（表1）" xfId="374"/>
    <cellStyle name="输出 3" xfId="375"/>
    <cellStyle name="输入" xfId="376"/>
    <cellStyle name="输入 2" xfId="377"/>
    <cellStyle name="输入 2 2" xfId="378"/>
    <cellStyle name="输入 2_地方政府负有偿还责任的债务明细表（表1）" xfId="379"/>
    <cellStyle name="输入 3" xfId="380"/>
    <cellStyle name="数量" xfId="381"/>
    <cellStyle name="样式 1" xfId="382"/>
    <cellStyle name="Followed Hyperlink" xfId="383"/>
    <cellStyle name="昗弨_Pacific Region P&amp;L" xfId="384"/>
    <cellStyle name="寘嬫愗傝 [0.00]_Region Orders (2)" xfId="385"/>
    <cellStyle name="寘嬫愗傝_Region Orders (2)" xfId="386"/>
    <cellStyle name="注释" xfId="387"/>
    <cellStyle name="注释 2" xfId="388"/>
    <cellStyle name="注释 2 2" xfId="389"/>
    <cellStyle name="注释 3" xfId="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90" zoomScalePageLayoutView="0" workbookViewId="0" topLeftCell="A1">
      <selection activeCell="O48" sqref="O48"/>
    </sheetView>
  </sheetViews>
  <sheetFormatPr defaultColWidth="9.00390625" defaultRowHeight="14.25"/>
  <cols>
    <col min="1" max="1" width="26.875" style="0" customWidth="1"/>
    <col min="2" max="7" width="12.875" style="0" customWidth="1"/>
    <col min="8" max="8" width="12.625" style="0" customWidth="1"/>
    <col min="9" max="9" width="17.00390625" style="0" hidden="1" customWidth="1"/>
  </cols>
  <sheetData>
    <row r="1" spans="1:8" s="42" customFormat="1" ht="21.75" customHeight="1">
      <c r="A1" s="63" t="s">
        <v>107</v>
      </c>
      <c r="B1" s="63"/>
      <c r="C1" s="63"/>
      <c r="D1" s="63"/>
      <c r="E1" s="63"/>
      <c r="F1" s="63"/>
      <c r="G1" s="63"/>
      <c r="H1" s="63"/>
    </row>
    <row r="2" spans="4:8" ht="15" customHeight="1">
      <c r="D2" s="69"/>
      <c r="E2" s="69"/>
      <c r="H2" s="1" t="s">
        <v>0</v>
      </c>
    </row>
    <row r="3" spans="1:8" ht="15.75" customHeight="1">
      <c r="A3" s="64" t="s">
        <v>3</v>
      </c>
      <c r="B3" s="68" t="s">
        <v>15</v>
      </c>
      <c r="C3" s="70" t="s">
        <v>27</v>
      </c>
      <c r="D3" s="67" t="s">
        <v>18</v>
      </c>
      <c r="E3" s="67"/>
      <c r="F3" s="67"/>
      <c r="G3" s="67"/>
      <c r="H3" s="67"/>
    </row>
    <row r="4" spans="1:8" ht="15.75" customHeight="1">
      <c r="A4" s="65"/>
      <c r="B4" s="65"/>
      <c r="C4" s="70"/>
      <c r="D4" s="67" t="s">
        <v>19</v>
      </c>
      <c r="E4" s="8" t="s">
        <v>20</v>
      </c>
      <c r="F4" s="8" t="s">
        <v>21</v>
      </c>
      <c r="G4" s="67" t="s">
        <v>22</v>
      </c>
      <c r="H4" s="67"/>
    </row>
    <row r="5" spans="1:8" ht="15.75" customHeight="1">
      <c r="A5" s="66"/>
      <c r="B5" s="66"/>
      <c r="C5" s="70"/>
      <c r="D5" s="67"/>
      <c r="E5" s="8" t="s">
        <v>1</v>
      </c>
      <c r="F5" s="8" t="s">
        <v>2</v>
      </c>
      <c r="G5" s="8" t="s">
        <v>19</v>
      </c>
      <c r="H5" s="8" t="s">
        <v>23</v>
      </c>
    </row>
    <row r="6" spans="1:9" s="25" customFormat="1" ht="18.75" customHeight="1">
      <c r="A6" s="9" t="s">
        <v>70</v>
      </c>
      <c r="B6" s="50">
        <f>SUM(B7+B20)</f>
        <v>87500</v>
      </c>
      <c r="C6" s="50">
        <f>SUM(C7+C20)</f>
        <v>7685</v>
      </c>
      <c r="D6" s="51">
        <f>SUM(D7+D20)</f>
        <v>18081</v>
      </c>
      <c r="E6" s="51">
        <f>D6/B6*100</f>
        <v>20.663999999999998</v>
      </c>
      <c r="F6" s="52">
        <f>F7+F20</f>
        <v>19176</v>
      </c>
      <c r="G6" s="53">
        <f>D6-F6</f>
        <v>-1095</v>
      </c>
      <c r="H6" s="51">
        <f>G6/F6*100</f>
        <v>-5.71026282853567</v>
      </c>
      <c r="I6" s="45"/>
    </row>
    <row r="7" spans="1:8" ht="18.75" customHeight="1">
      <c r="A7" s="2" t="s">
        <v>71</v>
      </c>
      <c r="B7" s="54">
        <f>SUM(B8:B19)</f>
        <v>65500</v>
      </c>
      <c r="C7" s="54">
        <f>SUM(C8:C19)</f>
        <v>1941</v>
      </c>
      <c r="D7" s="54">
        <f>SUM(D8:D19)</f>
        <v>11336</v>
      </c>
      <c r="E7" s="55">
        <f>D7/B7*100</f>
        <v>17.306870229007636</v>
      </c>
      <c r="F7" s="54">
        <f>SUM(F8:F19)</f>
        <v>10979</v>
      </c>
      <c r="G7" s="54">
        <f>D7-F7</f>
        <v>357</v>
      </c>
      <c r="H7" s="54">
        <f>G7/F7*100</f>
        <v>3.251662264322798</v>
      </c>
    </row>
    <row r="8" spans="1:8" ht="18.75" customHeight="1">
      <c r="A8" s="29" t="s">
        <v>4</v>
      </c>
      <c r="B8" s="51">
        <v>33500</v>
      </c>
      <c r="C8" s="52">
        <v>1141</v>
      </c>
      <c r="D8" s="51">
        <v>5261</v>
      </c>
      <c r="E8" s="50">
        <f aca="true" t="shared" si="0" ref="E8:E15">D8/B8*100</f>
        <v>15.704477611940298</v>
      </c>
      <c r="F8" s="51">
        <v>5206</v>
      </c>
      <c r="G8" s="53">
        <f>D8-F8</f>
        <v>55</v>
      </c>
      <c r="H8" s="51">
        <f>G8/F8*100</f>
        <v>1.0564733000384172</v>
      </c>
    </row>
    <row r="9" spans="1:8" ht="18.75" customHeight="1">
      <c r="A9" s="29" t="s">
        <v>5</v>
      </c>
      <c r="B9" s="51">
        <v>4200</v>
      </c>
      <c r="C9" s="52">
        <v>6</v>
      </c>
      <c r="D9" s="51">
        <v>746</v>
      </c>
      <c r="E9" s="50">
        <f t="shared" si="0"/>
        <v>17.761904761904763</v>
      </c>
      <c r="F9" s="51">
        <v>670</v>
      </c>
      <c r="G9" s="53">
        <f aca="true" t="shared" si="1" ref="G9:G19">D9-F9</f>
        <v>76</v>
      </c>
      <c r="H9" s="51">
        <f aca="true" t="shared" si="2" ref="H9:H18">G9/F9*100</f>
        <v>11.343283582089553</v>
      </c>
    </row>
    <row r="10" spans="1:8" ht="18.75" customHeight="1">
      <c r="A10" s="29" t="s">
        <v>6</v>
      </c>
      <c r="B10" s="51">
        <v>1900</v>
      </c>
      <c r="C10" s="52">
        <v>154</v>
      </c>
      <c r="D10" s="51">
        <v>861</v>
      </c>
      <c r="E10" s="50">
        <f t="shared" si="0"/>
        <v>45.31578947368421</v>
      </c>
      <c r="F10" s="51">
        <v>563</v>
      </c>
      <c r="G10" s="53">
        <f t="shared" si="1"/>
        <v>298</v>
      </c>
      <c r="H10" s="51">
        <f t="shared" si="2"/>
        <v>52.93072824156305</v>
      </c>
    </row>
    <row r="11" spans="1:8" ht="18.75" customHeight="1">
      <c r="A11" s="29" t="s">
        <v>7</v>
      </c>
      <c r="B11" s="51">
        <v>6000</v>
      </c>
      <c r="C11" s="52">
        <v>214</v>
      </c>
      <c r="D11" s="51">
        <v>976</v>
      </c>
      <c r="E11" s="50">
        <f t="shared" si="0"/>
        <v>16.266666666666666</v>
      </c>
      <c r="F11" s="51">
        <v>858</v>
      </c>
      <c r="G11" s="53">
        <f t="shared" si="1"/>
        <v>118</v>
      </c>
      <c r="H11" s="51">
        <f t="shared" si="2"/>
        <v>13.752913752913754</v>
      </c>
    </row>
    <row r="12" spans="1:8" ht="18.75" customHeight="1">
      <c r="A12" s="29" t="s">
        <v>8</v>
      </c>
      <c r="B12" s="51">
        <v>3960</v>
      </c>
      <c r="C12" s="52">
        <v>15</v>
      </c>
      <c r="D12" s="51">
        <v>660</v>
      </c>
      <c r="E12" s="50">
        <f>D12/B12*100</f>
        <v>16.666666666666664</v>
      </c>
      <c r="F12" s="51">
        <v>762</v>
      </c>
      <c r="G12" s="53">
        <f t="shared" si="1"/>
        <v>-102</v>
      </c>
      <c r="H12" s="51">
        <f t="shared" si="2"/>
        <v>-13.385826771653544</v>
      </c>
    </row>
    <row r="13" spans="1:8" ht="18.75" customHeight="1">
      <c r="A13" s="29" t="s">
        <v>9</v>
      </c>
      <c r="B13" s="51">
        <v>2600</v>
      </c>
      <c r="C13" s="52">
        <v>73</v>
      </c>
      <c r="D13" s="51">
        <v>371</v>
      </c>
      <c r="E13" s="50">
        <f t="shared" si="0"/>
        <v>14.26923076923077</v>
      </c>
      <c r="F13" s="51">
        <v>778</v>
      </c>
      <c r="G13" s="53">
        <f t="shared" si="1"/>
        <v>-407</v>
      </c>
      <c r="H13" s="51">
        <f t="shared" si="2"/>
        <v>-52.31362467866324</v>
      </c>
    </row>
    <row r="14" spans="1:8" ht="18.75" customHeight="1">
      <c r="A14" s="29" t="s">
        <v>10</v>
      </c>
      <c r="B14" s="51">
        <v>6700</v>
      </c>
      <c r="C14" s="52">
        <v>7</v>
      </c>
      <c r="D14" s="51">
        <v>1161</v>
      </c>
      <c r="E14" s="50">
        <f t="shared" si="0"/>
        <v>17.328358208955226</v>
      </c>
      <c r="F14" s="51">
        <v>1164</v>
      </c>
      <c r="G14" s="53">
        <f t="shared" si="1"/>
        <v>-3</v>
      </c>
      <c r="H14" s="51">
        <f t="shared" si="2"/>
        <v>-0.25773195876288657</v>
      </c>
    </row>
    <row r="15" spans="1:8" ht="18.75" customHeight="1">
      <c r="A15" s="29" t="s">
        <v>11</v>
      </c>
      <c r="B15" s="51">
        <v>940</v>
      </c>
      <c r="C15" s="52">
        <v>62</v>
      </c>
      <c r="D15" s="51">
        <v>154</v>
      </c>
      <c r="E15" s="50">
        <f t="shared" si="0"/>
        <v>16.382978723404253</v>
      </c>
      <c r="F15" s="51">
        <v>228</v>
      </c>
      <c r="G15" s="53">
        <f t="shared" si="1"/>
        <v>-74</v>
      </c>
      <c r="H15" s="51">
        <f t="shared" si="2"/>
        <v>-32.45614035087719</v>
      </c>
    </row>
    <row r="16" spans="1:8" ht="18.75" customHeight="1">
      <c r="A16" s="29" t="s">
        <v>28</v>
      </c>
      <c r="B16" s="51">
        <v>1500</v>
      </c>
      <c r="C16" s="52">
        <v>81</v>
      </c>
      <c r="D16" s="51">
        <v>298</v>
      </c>
      <c r="E16" s="50">
        <f aca="true" t="shared" si="3" ref="E16:E33">D16/B16*100</f>
        <v>19.866666666666667</v>
      </c>
      <c r="F16" s="51">
        <v>239</v>
      </c>
      <c r="G16" s="53">
        <f t="shared" si="1"/>
        <v>59</v>
      </c>
      <c r="H16" s="51">
        <f t="shared" si="2"/>
        <v>24.686192468619247</v>
      </c>
    </row>
    <row r="17" spans="1:8" ht="18.75" customHeight="1">
      <c r="A17" s="29" t="s">
        <v>12</v>
      </c>
      <c r="B17" s="51">
        <v>1300</v>
      </c>
      <c r="C17" s="52"/>
      <c r="D17" s="51">
        <v>397</v>
      </c>
      <c r="E17" s="50">
        <f t="shared" si="3"/>
        <v>30.538461538461537</v>
      </c>
      <c r="F17" s="51">
        <v>24</v>
      </c>
      <c r="G17" s="53">
        <f t="shared" si="1"/>
        <v>373</v>
      </c>
      <c r="H17" s="51">
        <f t="shared" si="2"/>
        <v>1554.1666666666665</v>
      </c>
    </row>
    <row r="18" spans="1:8" ht="18.75" customHeight="1">
      <c r="A18" s="29" t="s">
        <v>24</v>
      </c>
      <c r="B18" s="51">
        <v>2400</v>
      </c>
      <c r="C18" s="52">
        <v>188</v>
      </c>
      <c r="D18" s="51">
        <v>451</v>
      </c>
      <c r="E18" s="50">
        <f t="shared" si="3"/>
        <v>18.791666666666668</v>
      </c>
      <c r="F18" s="51">
        <v>487</v>
      </c>
      <c r="G18" s="53">
        <f t="shared" si="1"/>
        <v>-36</v>
      </c>
      <c r="H18" s="51">
        <f t="shared" si="2"/>
        <v>-7.392197125256674</v>
      </c>
    </row>
    <row r="19" spans="1:8" ht="18.75" customHeight="1">
      <c r="A19" s="49" t="s">
        <v>88</v>
      </c>
      <c r="B19" s="51">
        <v>500</v>
      </c>
      <c r="C19" s="52"/>
      <c r="D19" s="51"/>
      <c r="E19" s="50">
        <f t="shared" si="3"/>
        <v>0</v>
      </c>
      <c r="F19" s="51"/>
      <c r="G19" s="53">
        <f t="shared" si="1"/>
        <v>0</v>
      </c>
      <c r="H19" s="51"/>
    </row>
    <row r="20" spans="1:8" ht="18.75" customHeight="1">
      <c r="A20" s="31" t="s">
        <v>14</v>
      </c>
      <c r="B20" s="56">
        <f>B21+B28+B29+B30+B31+B32+B33+B34</f>
        <v>22000</v>
      </c>
      <c r="C20" s="56">
        <f>SUM(C21+'预算收入'!C28+'预算收入'!C29+'预算收入'!C31+'预算收入'!C34+'预算收入'!C30+'预算收入'!C33)</f>
        <v>5744</v>
      </c>
      <c r="D20" s="56">
        <f>SUM(D21+'预算收入'!D28+'预算收入'!D29+'预算收入'!D31+'预算收入'!D33+'预算收入'!D34+'预算收入'!D30+'预算收入'!D32)</f>
        <v>6745</v>
      </c>
      <c r="E20" s="57">
        <f t="shared" si="3"/>
        <v>30.659090909090907</v>
      </c>
      <c r="F20" s="56">
        <f>SUM(F21+'预算收入'!F28+'预算收入'!F29+'预算收入'!F31+'预算收入'!F33+'预算收入'!F34+'预算收入'!F30+F32)</f>
        <v>8197</v>
      </c>
      <c r="G20" s="56">
        <f>D20-F20</f>
        <v>-1452</v>
      </c>
      <c r="H20" s="56">
        <f>G20/F20*100</f>
        <v>-17.71379773087715</v>
      </c>
    </row>
    <row r="21" spans="1:8" ht="18.75" customHeight="1">
      <c r="A21" s="30" t="s">
        <v>13</v>
      </c>
      <c r="B21" s="51">
        <f>SUM(B22:B27)</f>
        <v>4500</v>
      </c>
      <c r="C21" s="51">
        <v>163</v>
      </c>
      <c r="D21" s="51">
        <f>SUM(D22:D27)</f>
        <v>578</v>
      </c>
      <c r="E21" s="50">
        <f>D21/B21*100</f>
        <v>12.844444444444445</v>
      </c>
      <c r="F21" s="51">
        <f>SUM(F22:F27)</f>
        <v>633</v>
      </c>
      <c r="G21" s="51">
        <f>SUM(G22:G27)</f>
        <v>-55</v>
      </c>
      <c r="H21" s="51">
        <f>G21/F21*100</f>
        <v>-8.688783570300158</v>
      </c>
    </row>
    <row r="22" spans="1:8" s="13" customFormat="1" ht="18.75" customHeight="1">
      <c r="A22" s="32" t="s">
        <v>29</v>
      </c>
      <c r="B22" s="51">
        <v>3100</v>
      </c>
      <c r="C22" s="51">
        <v>122</v>
      </c>
      <c r="D22" s="51">
        <v>561</v>
      </c>
      <c r="E22" s="50">
        <f t="shared" si="3"/>
        <v>18.096774193548388</v>
      </c>
      <c r="F22" s="51">
        <v>468</v>
      </c>
      <c r="G22" s="51">
        <f>D22-F22</f>
        <v>93</v>
      </c>
      <c r="H22" s="51">
        <f>G22/F22*100</f>
        <v>19.871794871794872</v>
      </c>
    </row>
    <row r="23" spans="1:8" s="13" customFormat="1" ht="18.75" customHeight="1">
      <c r="A23" s="32" t="s">
        <v>30</v>
      </c>
      <c r="B23" s="51">
        <v>100</v>
      </c>
      <c r="C23" s="51">
        <v>-1</v>
      </c>
      <c r="D23" s="51">
        <v>10</v>
      </c>
      <c r="E23" s="50">
        <f t="shared" si="3"/>
        <v>10</v>
      </c>
      <c r="F23" s="51">
        <v>11</v>
      </c>
      <c r="G23" s="51">
        <f>D23-F23</f>
        <v>-1</v>
      </c>
      <c r="H23" s="51">
        <f>G23/F23*100</f>
        <v>-9.090909090909092</v>
      </c>
    </row>
    <row r="24" spans="1:8" s="13" customFormat="1" ht="18.75" customHeight="1">
      <c r="A24" s="32" t="s">
        <v>31</v>
      </c>
      <c r="B24" s="51">
        <v>600</v>
      </c>
      <c r="C24" s="51"/>
      <c r="D24" s="51"/>
      <c r="E24" s="50">
        <f t="shared" si="3"/>
        <v>0</v>
      </c>
      <c r="F24" s="51"/>
      <c r="G24" s="51"/>
      <c r="H24" s="51"/>
    </row>
    <row r="25" spans="1:8" s="13" customFormat="1" ht="18.75" customHeight="1">
      <c r="A25" s="32" t="s">
        <v>32</v>
      </c>
      <c r="B25" s="51">
        <v>600</v>
      </c>
      <c r="C25" s="51"/>
      <c r="D25" s="51">
        <v>-3</v>
      </c>
      <c r="E25" s="50">
        <f t="shared" si="3"/>
        <v>-0.5</v>
      </c>
      <c r="F25" s="51">
        <v>118</v>
      </c>
      <c r="G25" s="51">
        <f>D25-F25</f>
        <v>-121</v>
      </c>
      <c r="H25" s="51">
        <f aca="true" t="shared" si="4" ref="H25:H34">G25/F25*100</f>
        <v>-102.54237288135593</v>
      </c>
    </row>
    <row r="26" spans="1:8" s="13" customFormat="1" ht="18.75" customHeight="1">
      <c r="A26" s="32" t="s">
        <v>87</v>
      </c>
      <c r="B26" s="51"/>
      <c r="C26" s="51"/>
      <c r="D26" s="51"/>
      <c r="E26" s="50"/>
      <c r="F26" s="51"/>
      <c r="G26" s="51">
        <f>D26-F26</f>
        <v>0</v>
      </c>
      <c r="H26" s="51"/>
    </row>
    <row r="27" spans="1:8" s="13" customFormat="1" ht="18.75" customHeight="1">
      <c r="A27" s="32" t="s">
        <v>33</v>
      </c>
      <c r="B27" s="51">
        <v>100</v>
      </c>
      <c r="C27" s="51">
        <v>10</v>
      </c>
      <c r="D27" s="51">
        <v>10</v>
      </c>
      <c r="E27" s="50">
        <f t="shared" si="3"/>
        <v>10</v>
      </c>
      <c r="F27" s="51">
        <v>36</v>
      </c>
      <c r="G27" s="51">
        <f>D27-F27</f>
        <v>-26</v>
      </c>
      <c r="H27" s="51">
        <f t="shared" si="4"/>
        <v>-72.22222222222221</v>
      </c>
    </row>
    <row r="28" spans="1:8" s="13" customFormat="1" ht="18.75" customHeight="1">
      <c r="A28" s="29" t="s">
        <v>34</v>
      </c>
      <c r="B28" s="51">
        <v>4000</v>
      </c>
      <c r="C28" s="51">
        <v>1050</v>
      </c>
      <c r="D28" s="51">
        <v>1171</v>
      </c>
      <c r="E28" s="50">
        <f t="shared" si="3"/>
        <v>29.275000000000002</v>
      </c>
      <c r="F28" s="51">
        <v>740</v>
      </c>
      <c r="G28" s="51">
        <f>D28-F28</f>
        <v>431</v>
      </c>
      <c r="H28" s="51">
        <f t="shared" si="4"/>
        <v>58.24324324324325</v>
      </c>
    </row>
    <row r="29" spans="1:8" s="13" customFormat="1" ht="18.75" customHeight="1">
      <c r="A29" s="29" t="s">
        <v>35</v>
      </c>
      <c r="B29" s="51">
        <v>2000</v>
      </c>
      <c r="C29" s="51">
        <v>123</v>
      </c>
      <c r="D29" s="51">
        <v>295</v>
      </c>
      <c r="E29" s="50">
        <f t="shared" si="3"/>
        <v>14.75</v>
      </c>
      <c r="F29" s="51">
        <v>374</v>
      </c>
      <c r="G29" s="51">
        <f>D29-F29</f>
        <v>-79</v>
      </c>
      <c r="H29" s="51">
        <f t="shared" si="4"/>
        <v>-21.12299465240642</v>
      </c>
    </row>
    <row r="30" spans="1:8" s="13" customFormat="1" ht="18.75" customHeight="1">
      <c r="A30" s="29" t="s">
        <v>36</v>
      </c>
      <c r="B30" s="51"/>
      <c r="C30" s="51"/>
      <c r="D30" s="51"/>
      <c r="E30" s="50"/>
      <c r="F30" s="51"/>
      <c r="G30" s="51"/>
      <c r="H30" s="51"/>
    </row>
    <row r="31" spans="1:8" s="13" customFormat="1" ht="18.75" customHeight="1">
      <c r="A31" s="29" t="s">
        <v>37</v>
      </c>
      <c r="B31" s="51">
        <v>10300</v>
      </c>
      <c r="C31" s="51">
        <v>2908</v>
      </c>
      <c r="D31" s="51">
        <v>3001</v>
      </c>
      <c r="E31" s="50">
        <f t="shared" si="3"/>
        <v>29.135922330097085</v>
      </c>
      <c r="F31" s="51">
        <v>4740</v>
      </c>
      <c r="G31" s="51">
        <f>D31-F31</f>
        <v>-1739</v>
      </c>
      <c r="H31" s="51">
        <f t="shared" si="4"/>
        <v>-36.687763713080166</v>
      </c>
    </row>
    <row r="32" spans="1:8" s="13" customFormat="1" ht="18.75" customHeight="1">
      <c r="A32" s="29" t="s">
        <v>38</v>
      </c>
      <c r="B32" s="51">
        <v>500</v>
      </c>
      <c r="C32" s="51"/>
      <c r="D32" s="51"/>
      <c r="E32" s="50">
        <f t="shared" si="3"/>
        <v>0</v>
      </c>
      <c r="F32" s="51">
        <v>51</v>
      </c>
      <c r="G32" s="51">
        <f>D32-F32</f>
        <v>-51</v>
      </c>
      <c r="H32" s="51">
        <f t="shared" si="4"/>
        <v>-100</v>
      </c>
    </row>
    <row r="33" spans="1:8" s="13" customFormat="1" ht="18.75" customHeight="1">
      <c r="A33" s="29" t="s">
        <v>39</v>
      </c>
      <c r="B33" s="51">
        <v>700</v>
      </c>
      <c r="C33" s="51">
        <v>897</v>
      </c>
      <c r="D33" s="51">
        <v>897</v>
      </c>
      <c r="E33" s="50">
        <f t="shared" si="3"/>
        <v>128.14285714285714</v>
      </c>
      <c r="F33" s="51">
        <v>652</v>
      </c>
      <c r="G33" s="51">
        <f aca="true" t="shared" si="5" ref="G33:G44">D33-F33</f>
        <v>245</v>
      </c>
      <c r="H33" s="51">
        <f t="shared" si="4"/>
        <v>37.576687116564415</v>
      </c>
    </row>
    <row r="34" spans="1:8" s="13" customFormat="1" ht="18.75" customHeight="1">
      <c r="A34" s="29" t="s">
        <v>40</v>
      </c>
      <c r="B34" s="51"/>
      <c r="C34" s="51">
        <v>603</v>
      </c>
      <c r="D34" s="51">
        <v>803</v>
      </c>
      <c r="E34" s="50"/>
      <c r="F34" s="51">
        <v>1007</v>
      </c>
      <c r="G34" s="51">
        <f t="shared" si="5"/>
        <v>-204</v>
      </c>
      <c r="H34" s="51">
        <f t="shared" si="4"/>
        <v>-20.25819265143992</v>
      </c>
    </row>
    <row r="35" spans="1:8" s="16" customFormat="1" ht="18.75" customHeight="1">
      <c r="A35" s="10" t="s">
        <v>41</v>
      </c>
      <c r="B35" s="54">
        <f>SUM(B36:B38)</f>
        <v>13300</v>
      </c>
      <c r="C35" s="54">
        <f>SUM(C36:C38)</f>
        <v>1</v>
      </c>
      <c r="D35" s="54">
        <f>SUM(D36:D38)</f>
        <v>-83</v>
      </c>
      <c r="E35" s="55">
        <f>D35/B35*100</f>
        <v>-0.6240601503759399</v>
      </c>
      <c r="F35" s="54">
        <f>SUM(F36:F38)</f>
        <v>3779</v>
      </c>
      <c r="G35" s="54">
        <f t="shared" si="5"/>
        <v>-3862</v>
      </c>
      <c r="H35" s="54">
        <f aca="true" t="shared" si="6" ref="H35:H47">G35/F35*100</f>
        <v>-102.19634824027521</v>
      </c>
    </row>
    <row r="36" spans="1:8" s="13" customFormat="1" ht="18.75" customHeight="1">
      <c r="A36" s="29" t="s">
        <v>42</v>
      </c>
      <c r="B36" s="51"/>
      <c r="C36" s="51"/>
      <c r="D36" s="51"/>
      <c r="E36" s="59"/>
      <c r="F36" s="51">
        <v>95</v>
      </c>
      <c r="G36" s="51">
        <f t="shared" si="5"/>
        <v>-95</v>
      </c>
      <c r="H36" s="51"/>
    </row>
    <row r="37" spans="1:8" s="13" customFormat="1" ht="18.75" customHeight="1">
      <c r="A37" s="29" t="s">
        <v>43</v>
      </c>
      <c r="B37" s="51">
        <v>13000</v>
      </c>
      <c r="C37" s="51">
        <v>1</v>
      </c>
      <c r="D37" s="51">
        <v>-83</v>
      </c>
      <c r="E37" s="59">
        <f>D37/B37*100</f>
        <v>-0.6384615384615384</v>
      </c>
      <c r="F37" s="51">
        <v>3684</v>
      </c>
      <c r="G37" s="51">
        <f t="shared" si="5"/>
        <v>-3767</v>
      </c>
      <c r="H37" s="51">
        <f t="shared" si="6"/>
        <v>-102.2529858849077</v>
      </c>
    </row>
    <row r="38" spans="1:8" s="13" customFormat="1" ht="18.75" customHeight="1">
      <c r="A38" s="29" t="s">
        <v>44</v>
      </c>
      <c r="B38" s="51">
        <v>300</v>
      </c>
      <c r="C38" s="51"/>
      <c r="D38" s="51"/>
      <c r="E38" s="59">
        <f aca="true" t="shared" si="7" ref="E38:E47">D38/B38*100</f>
        <v>0</v>
      </c>
      <c r="F38" s="51"/>
      <c r="G38" s="51">
        <f t="shared" si="5"/>
        <v>0</v>
      </c>
      <c r="H38" s="51"/>
    </row>
    <row r="39" spans="1:8" s="16" customFormat="1" ht="18.75" customHeight="1">
      <c r="A39" s="10" t="s">
        <v>45</v>
      </c>
      <c r="B39" s="54">
        <f>SUM(B40:B47)</f>
        <v>110163</v>
      </c>
      <c r="C39" s="54">
        <f>SUM(C40:C47)</f>
        <v>6597</v>
      </c>
      <c r="D39" s="54">
        <f>SUM(D40:D47)</f>
        <v>15762</v>
      </c>
      <c r="E39" s="55">
        <f t="shared" si="7"/>
        <v>14.307889218703194</v>
      </c>
      <c r="F39" s="54">
        <f>SUM(F40:F47)</f>
        <v>9272</v>
      </c>
      <c r="G39" s="54">
        <f t="shared" si="5"/>
        <v>6490</v>
      </c>
      <c r="H39" s="54">
        <f t="shared" si="6"/>
        <v>69.99568593615186</v>
      </c>
    </row>
    <row r="40" spans="1:8" s="13" customFormat="1" ht="18.75" customHeight="1">
      <c r="A40" s="33" t="s">
        <v>46</v>
      </c>
      <c r="B40" s="58">
        <v>45300</v>
      </c>
      <c r="C40" s="58">
        <v>2786</v>
      </c>
      <c r="D40" s="58">
        <v>6256</v>
      </c>
      <c r="E40" s="59">
        <f t="shared" si="7"/>
        <v>13.810154525386315</v>
      </c>
      <c r="F40" s="58">
        <v>3974</v>
      </c>
      <c r="G40" s="51">
        <f t="shared" si="5"/>
        <v>2282</v>
      </c>
      <c r="H40" s="51">
        <f t="shared" si="6"/>
        <v>57.42325113236034</v>
      </c>
    </row>
    <row r="41" spans="1:8" s="13" customFormat="1" ht="18.75" customHeight="1">
      <c r="A41" s="29" t="s">
        <v>48</v>
      </c>
      <c r="B41" s="51">
        <v>15318</v>
      </c>
      <c r="C41" s="58">
        <v>1565</v>
      </c>
      <c r="D41" s="51">
        <v>4563</v>
      </c>
      <c r="E41" s="59">
        <f>D41/B41*100</f>
        <v>29.788484136310224</v>
      </c>
      <c r="F41" s="51">
        <v>3900</v>
      </c>
      <c r="G41" s="51">
        <f>D41-F41</f>
        <v>663</v>
      </c>
      <c r="H41" s="51">
        <f>G41/F41*100</f>
        <v>17</v>
      </c>
    </row>
    <row r="42" spans="1:8" s="13" customFormat="1" ht="18.75" customHeight="1">
      <c r="A42" s="29" t="s">
        <v>49</v>
      </c>
      <c r="B42" s="51">
        <v>7880</v>
      </c>
      <c r="C42" s="58"/>
      <c r="D42" s="51"/>
      <c r="E42" s="59"/>
      <c r="F42" s="51"/>
      <c r="G42" s="51"/>
      <c r="H42" s="51"/>
    </row>
    <row r="43" spans="1:8" s="13" customFormat="1" ht="18.75" customHeight="1">
      <c r="A43" s="29" t="s">
        <v>50</v>
      </c>
      <c r="B43" s="51">
        <v>16689</v>
      </c>
      <c r="C43" s="58"/>
      <c r="D43" s="51"/>
      <c r="E43" s="59"/>
      <c r="F43" s="51"/>
      <c r="G43" s="51"/>
      <c r="H43" s="51"/>
    </row>
    <row r="44" spans="1:8" s="13" customFormat="1" ht="18.75" customHeight="1">
      <c r="A44" s="29" t="s">
        <v>47</v>
      </c>
      <c r="B44" s="51">
        <v>1447</v>
      </c>
      <c r="C44" s="58">
        <v>131</v>
      </c>
      <c r="D44" s="51">
        <v>311</v>
      </c>
      <c r="E44" s="59">
        <f t="shared" si="7"/>
        <v>21.49274360746372</v>
      </c>
      <c r="F44" s="51">
        <v>357</v>
      </c>
      <c r="G44" s="51">
        <f t="shared" si="5"/>
        <v>-46</v>
      </c>
      <c r="H44" s="51">
        <f t="shared" si="6"/>
        <v>-12.885154061624648</v>
      </c>
    </row>
    <row r="45" spans="1:8" s="13" customFormat="1" ht="18.75" customHeight="1">
      <c r="A45" s="29" t="s">
        <v>51</v>
      </c>
      <c r="B45" s="51">
        <v>1881</v>
      </c>
      <c r="C45" s="58">
        <v>126</v>
      </c>
      <c r="D45" s="51">
        <v>352</v>
      </c>
      <c r="E45" s="59">
        <f t="shared" si="7"/>
        <v>18.71345029239766</v>
      </c>
      <c r="F45" s="51">
        <v>324</v>
      </c>
      <c r="G45" s="51">
        <f aca="true" t="shared" si="8" ref="G45:G50">D45-F45</f>
        <v>28</v>
      </c>
      <c r="H45" s="51">
        <f t="shared" si="6"/>
        <v>8.641975308641975</v>
      </c>
    </row>
    <row r="46" spans="1:8" s="13" customFormat="1" ht="18.75" customHeight="1">
      <c r="A46" s="29" t="s">
        <v>52</v>
      </c>
      <c r="B46" s="51">
        <v>1307</v>
      </c>
      <c r="C46" s="58">
        <v>121</v>
      </c>
      <c r="D46" s="51">
        <v>312</v>
      </c>
      <c r="E46" s="59">
        <f t="shared" si="7"/>
        <v>23.871461361897474</v>
      </c>
      <c r="F46" s="51">
        <v>100</v>
      </c>
      <c r="G46" s="51">
        <f t="shared" si="8"/>
        <v>212</v>
      </c>
      <c r="H46" s="51">
        <f t="shared" si="6"/>
        <v>212</v>
      </c>
    </row>
    <row r="47" spans="1:8" s="13" customFormat="1" ht="18.75" customHeight="1">
      <c r="A47" s="29" t="s">
        <v>72</v>
      </c>
      <c r="B47" s="51">
        <v>20341</v>
      </c>
      <c r="C47" s="58">
        <v>1868</v>
      </c>
      <c r="D47" s="51">
        <v>3968</v>
      </c>
      <c r="E47" s="59">
        <f t="shared" si="7"/>
        <v>19.50739884961408</v>
      </c>
      <c r="F47" s="51">
        <v>617</v>
      </c>
      <c r="G47" s="51">
        <f t="shared" si="8"/>
        <v>3351</v>
      </c>
      <c r="H47" s="51">
        <f t="shared" si="6"/>
        <v>543.1118314424635</v>
      </c>
    </row>
    <row r="48" spans="1:8" s="16" customFormat="1" ht="18.75" customHeight="1">
      <c r="A48" s="10" t="s">
        <v>53</v>
      </c>
      <c r="B48" s="54">
        <f>B49+B50</f>
        <v>60</v>
      </c>
      <c r="C48" s="54">
        <f>C49+C50</f>
        <v>10</v>
      </c>
      <c r="D48" s="54">
        <f>D49+D50</f>
        <v>10</v>
      </c>
      <c r="E48" s="60">
        <f>D48/B48*100</f>
        <v>16.666666666666664</v>
      </c>
      <c r="F48" s="61">
        <f>F49+F50</f>
        <v>0</v>
      </c>
      <c r="G48" s="61">
        <f t="shared" si="8"/>
        <v>10</v>
      </c>
      <c r="H48" s="61"/>
    </row>
    <row r="49" spans="1:8" s="13" customFormat="1" ht="18.75" customHeight="1">
      <c r="A49" s="29" t="s">
        <v>54</v>
      </c>
      <c r="B49" s="51"/>
      <c r="C49" s="51"/>
      <c r="D49" s="51"/>
      <c r="E49" s="62"/>
      <c r="F49" s="51"/>
      <c r="G49" s="51">
        <f t="shared" si="8"/>
        <v>0</v>
      </c>
      <c r="H49" s="51"/>
    </row>
    <row r="50" spans="1:8" s="13" customFormat="1" ht="18.75" customHeight="1">
      <c r="A50" s="29" t="s">
        <v>73</v>
      </c>
      <c r="B50" s="51">
        <v>60</v>
      </c>
      <c r="C50" s="51">
        <v>10</v>
      </c>
      <c r="D50" s="51">
        <v>10</v>
      </c>
      <c r="E50" s="62">
        <f>D50/B50*100</f>
        <v>16.666666666666664</v>
      </c>
      <c r="F50" s="51"/>
      <c r="G50" s="51">
        <f t="shared" si="8"/>
        <v>10</v>
      </c>
      <c r="H50" s="51"/>
    </row>
    <row r="51" spans="1:8" s="16" customFormat="1" ht="18.75" customHeight="1">
      <c r="A51" s="10" t="s">
        <v>55</v>
      </c>
      <c r="B51" s="54">
        <f>'预算收入'!B6+B35+B39+B48</f>
        <v>211023</v>
      </c>
      <c r="C51" s="54">
        <f>'预算收入'!C6+C35+C39+C48</f>
        <v>14293</v>
      </c>
      <c r="D51" s="54">
        <f>'预算收入'!D6+D35+D39+D48</f>
        <v>33770</v>
      </c>
      <c r="E51" s="54">
        <f>D51/B51*100</f>
        <v>16.002994934201485</v>
      </c>
      <c r="F51" s="54">
        <f>'预算收入'!F6+F35+F39+F48</f>
        <v>32227</v>
      </c>
      <c r="G51" s="54">
        <f>'预算收入'!G6+G35+G39+G48</f>
        <v>1543</v>
      </c>
      <c r="H51" s="54">
        <f>G51/F51*100</f>
        <v>4.787910758060012</v>
      </c>
    </row>
  </sheetData>
  <sheetProtection/>
  <mergeCells count="8">
    <mergeCell ref="A1:H1"/>
    <mergeCell ref="A3:A5"/>
    <mergeCell ref="D3:H3"/>
    <mergeCell ref="G4:H4"/>
    <mergeCell ref="D4:D5"/>
    <mergeCell ref="B3:B5"/>
    <mergeCell ref="D2:E2"/>
    <mergeCell ref="C3:C5"/>
  </mergeCells>
  <printOptions horizontalCentered="1"/>
  <pageMargins left="0.7086614173228347" right="0.7480314960629921" top="0.4724409448818898" bottom="0.4724409448818898" header="0.3937007874015748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L4" sqref="L4"/>
    </sheetView>
  </sheetViews>
  <sheetFormatPr defaultColWidth="9.00390625" defaultRowHeight="14.25"/>
  <cols>
    <col min="1" max="1" width="30.50390625" style="0" customWidth="1"/>
    <col min="2" max="8" width="13.25390625" style="0" customWidth="1"/>
  </cols>
  <sheetData>
    <row r="1" spans="1:8" s="41" customFormat="1" ht="36.75" customHeight="1">
      <c r="A1" s="63" t="s">
        <v>108</v>
      </c>
      <c r="B1" s="63"/>
      <c r="C1" s="63"/>
      <c r="D1" s="63"/>
      <c r="E1" s="63"/>
      <c r="F1" s="63"/>
      <c r="G1" s="63"/>
      <c r="H1" s="63"/>
    </row>
    <row r="2" spans="1:8" ht="24" customHeight="1">
      <c r="A2" s="16"/>
      <c r="B2" s="16"/>
      <c r="C2" s="16"/>
      <c r="D2" s="75"/>
      <c r="E2" s="75"/>
      <c r="F2" s="16"/>
      <c r="G2" s="16"/>
      <c r="H2" s="1" t="s">
        <v>0</v>
      </c>
    </row>
    <row r="3" spans="1:8" ht="18" customHeight="1">
      <c r="A3" s="64" t="s">
        <v>3</v>
      </c>
      <c r="B3" s="68" t="s">
        <v>16</v>
      </c>
      <c r="C3" s="68" t="s">
        <v>27</v>
      </c>
      <c r="D3" s="71" t="s">
        <v>25</v>
      </c>
      <c r="E3" s="72"/>
      <c r="F3" s="72"/>
      <c r="G3" s="71"/>
      <c r="H3" s="73"/>
    </row>
    <row r="4" spans="1:8" ht="18" customHeight="1">
      <c r="A4" s="65"/>
      <c r="B4" s="65"/>
      <c r="C4" s="76"/>
      <c r="D4" s="72" t="s">
        <v>17</v>
      </c>
      <c r="E4" s="5" t="s">
        <v>26</v>
      </c>
      <c r="F4" s="3" t="s">
        <v>21</v>
      </c>
      <c r="G4" s="71" t="s">
        <v>22</v>
      </c>
      <c r="H4" s="73"/>
    </row>
    <row r="5" spans="1:8" ht="18" customHeight="1">
      <c r="A5" s="66"/>
      <c r="B5" s="66"/>
      <c r="C5" s="77"/>
      <c r="D5" s="74"/>
      <c r="E5" s="7" t="s">
        <v>1</v>
      </c>
      <c r="F5" s="6" t="s">
        <v>2</v>
      </c>
      <c r="G5" s="4" t="s">
        <v>74</v>
      </c>
      <c r="H5" s="8" t="s">
        <v>75</v>
      </c>
    </row>
    <row r="6" spans="1:8" s="25" customFormat="1" ht="18" customHeight="1">
      <c r="A6" s="12" t="s">
        <v>80</v>
      </c>
      <c r="B6" s="26">
        <f>SUM(B7:B27)</f>
        <v>233619</v>
      </c>
      <c r="C6" s="26">
        <f>SUM(C7:C27)</f>
        <v>28334</v>
      </c>
      <c r="D6" s="26">
        <f>SUM(D7:D27)</f>
        <v>54248</v>
      </c>
      <c r="E6" s="27">
        <f>+D6/B6*100</f>
        <v>23.220714068633118</v>
      </c>
      <c r="F6" s="26">
        <f>SUM(F7:F27)</f>
        <v>49308</v>
      </c>
      <c r="G6" s="26">
        <f aca="true" t="shared" si="0" ref="G6:G27">D6-F6</f>
        <v>4940</v>
      </c>
      <c r="H6" s="28">
        <f>G6/F6*100</f>
        <v>10.018658229901842</v>
      </c>
    </row>
    <row r="7" spans="1:8" ht="18" customHeight="1">
      <c r="A7" s="34" t="s">
        <v>93</v>
      </c>
      <c r="B7" s="29">
        <v>20990</v>
      </c>
      <c r="C7" s="29">
        <v>1056</v>
      </c>
      <c r="D7" s="29">
        <v>5330</v>
      </c>
      <c r="E7" s="35">
        <f>+D7/B7*100</f>
        <v>25.39304430681277</v>
      </c>
      <c r="F7" s="29">
        <v>5380</v>
      </c>
      <c r="G7" s="36">
        <f t="shared" si="0"/>
        <v>-50</v>
      </c>
      <c r="H7" s="37">
        <f>G7/F7*100</f>
        <v>-0.929368029739777</v>
      </c>
    </row>
    <row r="8" spans="1:8" ht="18" customHeight="1">
      <c r="A8" s="34" t="s">
        <v>89</v>
      </c>
      <c r="B8" s="29"/>
      <c r="C8" s="44"/>
      <c r="D8" s="29"/>
      <c r="E8" s="35"/>
      <c r="F8" s="29"/>
      <c r="G8" s="36">
        <f t="shared" si="0"/>
        <v>0</v>
      </c>
      <c r="H8" s="37"/>
    </row>
    <row r="9" spans="1:8" ht="18" customHeight="1">
      <c r="A9" s="34" t="s">
        <v>90</v>
      </c>
      <c r="B9" s="29">
        <v>8536</v>
      </c>
      <c r="C9" s="44">
        <v>234</v>
      </c>
      <c r="D9" s="29">
        <v>962</v>
      </c>
      <c r="E9" s="35">
        <f aca="true" t="shared" si="1" ref="E9:E20">+D9/B9*100</f>
        <v>11.26991565135895</v>
      </c>
      <c r="F9" s="29">
        <v>1396</v>
      </c>
      <c r="G9" s="36">
        <f t="shared" si="0"/>
        <v>-434</v>
      </c>
      <c r="H9" s="37">
        <f aca="true" t="shared" si="2" ref="H9:H20">G9/F9*100</f>
        <v>-31.088825214899714</v>
      </c>
    </row>
    <row r="10" spans="1:8" ht="16.5" customHeight="1">
      <c r="A10" s="34" t="s">
        <v>91</v>
      </c>
      <c r="B10" s="29">
        <v>37237</v>
      </c>
      <c r="C10" s="44">
        <v>1624</v>
      </c>
      <c r="D10" s="29">
        <v>5154</v>
      </c>
      <c r="E10" s="35">
        <f t="shared" si="1"/>
        <v>13.841072051991299</v>
      </c>
      <c r="F10" s="29">
        <v>6798</v>
      </c>
      <c r="G10" s="36">
        <f t="shared" si="0"/>
        <v>-1644</v>
      </c>
      <c r="H10" s="37">
        <f t="shared" si="2"/>
        <v>-24.18358340688438</v>
      </c>
    </row>
    <row r="11" spans="1:8" ht="18" customHeight="1">
      <c r="A11" s="34" t="s">
        <v>92</v>
      </c>
      <c r="B11" s="29">
        <v>1819</v>
      </c>
      <c r="C11" s="44">
        <v>47</v>
      </c>
      <c r="D11" s="29">
        <v>96</v>
      </c>
      <c r="E11" s="35">
        <f t="shared" si="1"/>
        <v>5.277625068719076</v>
      </c>
      <c r="F11" s="29">
        <v>1020</v>
      </c>
      <c r="G11" s="36">
        <f t="shared" si="0"/>
        <v>-924</v>
      </c>
      <c r="H11" s="37">
        <f t="shared" si="2"/>
        <v>-90.58823529411765</v>
      </c>
    </row>
    <row r="12" spans="1:8" ht="18" customHeight="1">
      <c r="A12" s="34" t="s">
        <v>94</v>
      </c>
      <c r="B12" s="29">
        <v>3757</v>
      </c>
      <c r="C12" s="44">
        <v>247</v>
      </c>
      <c r="D12" s="29">
        <v>725</v>
      </c>
      <c r="E12" s="35">
        <f t="shared" si="1"/>
        <v>19.297311684854936</v>
      </c>
      <c r="F12" s="29">
        <v>491</v>
      </c>
      <c r="G12" s="36">
        <f t="shared" si="0"/>
        <v>234</v>
      </c>
      <c r="H12" s="37">
        <f t="shared" si="2"/>
        <v>47.657841140529534</v>
      </c>
    </row>
    <row r="13" spans="1:8" ht="18" customHeight="1">
      <c r="A13" s="34" t="s">
        <v>95</v>
      </c>
      <c r="B13" s="29">
        <v>42970</v>
      </c>
      <c r="C13" s="44">
        <v>1914</v>
      </c>
      <c r="D13" s="29">
        <v>3261</v>
      </c>
      <c r="E13" s="35">
        <f t="shared" si="1"/>
        <v>7.589015592273679</v>
      </c>
      <c r="F13" s="29">
        <v>6629</v>
      </c>
      <c r="G13" s="36">
        <f t="shared" si="0"/>
        <v>-3368</v>
      </c>
      <c r="H13" s="37">
        <f t="shared" si="2"/>
        <v>-50.80705988836929</v>
      </c>
    </row>
    <row r="14" spans="1:8" ht="18" customHeight="1">
      <c r="A14" s="34" t="s">
        <v>96</v>
      </c>
      <c r="B14" s="29">
        <v>23887</v>
      </c>
      <c r="C14" s="44">
        <v>10149</v>
      </c>
      <c r="D14" s="29">
        <v>11212</v>
      </c>
      <c r="E14" s="35">
        <f t="shared" si="1"/>
        <v>46.93766483861515</v>
      </c>
      <c r="F14" s="29">
        <v>12643</v>
      </c>
      <c r="G14" s="36">
        <f t="shared" si="0"/>
        <v>-1431</v>
      </c>
      <c r="H14" s="37">
        <f t="shared" si="2"/>
        <v>-11.318516174958475</v>
      </c>
    </row>
    <row r="15" spans="1:8" ht="18" customHeight="1">
      <c r="A15" s="34" t="s">
        <v>97</v>
      </c>
      <c r="B15" s="29">
        <v>4891</v>
      </c>
      <c r="C15" s="44">
        <v>207</v>
      </c>
      <c r="D15" s="29">
        <v>1018</v>
      </c>
      <c r="E15" s="35">
        <f t="shared" si="1"/>
        <v>20.81373952157023</v>
      </c>
      <c r="F15" s="29">
        <v>316</v>
      </c>
      <c r="G15" s="36">
        <f t="shared" si="0"/>
        <v>702</v>
      </c>
      <c r="H15" s="37">
        <f t="shared" si="2"/>
        <v>222.1518987341772</v>
      </c>
    </row>
    <row r="16" spans="1:8" ht="18" customHeight="1">
      <c r="A16" s="34" t="s">
        <v>98</v>
      </c>
      <c r="B16" s="29">
        <v>6744</v>
      </c>
      <c r="C16" s="44">
        <v>4793</v>
      </c>
      <c r="D16" s="29">
        <v>12549</v>
      </c>
      <c r="E16" s="35">
        <f t="shared" si="1"/>
        <v>186.07651245551602</v>
      </c>
      <c r="F16" s="29">
        <v>4524</v>
      </c>
      <c r="G16" s="36">
        <f t="shared" si="0"/>
        <v>8025</v>
      </c>
      <c r="H16" s="37">
        <f t="shared" si="2"/>
        <v>177.3872679045093</v>
      </c>
    </row>
    <row r="17" spans="1:8" ht="18" customHeight="1">
      <c r="A17" s="34" t="s">
        <v>99</v>
      </c>
      <c r="B17" s="29">
        <v>44584</v>
      </c>
      <c r="C17" s="44">
        <v>1919</v>
      </c>
      <c r="D17" s="29">
        <v>4008</v>
      </c>
      <c r="E17" s="35">
        <f t="shared" si="1"/>
        <v>8.98977211555715</v>
      </c>
      <c r="F17" s="29">
        <v>4178</v>
      </c>
      <c r="G17" s="36">
        <f t="shared" si="0"/>
        <v>-170</v>
      </c>
      <c r="H17" s="37">
        <f t="shared" si="2"/>
        <v>-4.068932503590235</v>
      </c>
    </row>
    <row r="18" spans="1:8" ht="18" customHeight="1">
      <c r="A18" s="34" t="s">
        <v>100</v>
      </c>
      <c r="B18" s="29">
        <v>3296</v>
      </c>
      <c r="C18" s="44">
        <v>1248</v>
      </c>
      <c r="D18" s="29">
        <v>1420</v>
      </c>
      <c r="E18" s="35">
        <f t="shared" si="1"/>
        <v>43.082524271844655</v>
      </c>
      <c r="F18" s="29">
        <v>69</v>
      </c>
      <c r="G18" s="36">
        <f t="shared" si="0"/>
        <v>1351</v>
      </c>
      <c r="H18" s="37">
        <f t="shared" si="2"/>
        <v>1957.9710144927535</v>
      </c>
    </row>
    <row r="19" spans="1:8" ht="18" customHeight="1">
      <c r="A19" s="34" t="s">
        <v>85</v>
      </c>
      <c r="B19" s="29">
        <v>3143</v>
      </c>
      <c r="C19" s="44">
        <v>117</v>
      </c>
      <c r="D19" s="29">
        <v>1176</v>
      </c>
      <c r="E19" s="35">
        <f t="shared" si="1"/>
        <v>37.41648106904232</v>
      </c>
      <c r="F19" s="29">
        <v>2689</v>
      </c>
      <c r="G19" s="36">
        <f t="shared" si="0"/>
        <v>-1513</v>
      </c>
      <c r="H19" s="37">
        <f t="shared" si="2"/>
        <v>-56.26626998884343</v>
      </c>
    </row>
    <row r="20" spans="1:8" ht="18" customHeight="1">
      <c r="A20" s="34" t="s">
        <v>101</v>
      </c>
      <c r="B20" s="29">
        <v>2075</v>
      </c>
      <c r="C20" s="44">
        <v>294</v>
      </c>
      <c r="D20" s="29">
        <v>557</v>
      </c>
      <c r="E20" s="35">
        <f t="shared" si="1"/>
        <v>26.843373493975903</v>
      </c>
      <c r="F20" s="29">
        <v>262</v>
      </c>
      <c r="G20" s="36">
        <f t="shared" si="0"/>
        <v>295</v>
      </c>
      <c r="H20" s="37">
        <f t="shared" si="2"/>
        <v>112.59541984732823</v>
      </c>
    </row>
    <row r="21" spans="1:8" ht="18" customHeight="1">
      <c r="A21" s="34" t="s">
        <v>82</v>
      </c>
      <c r="B21" s="29">
        <v>10</v>
      </c>
      <c r="C21" s="44"/>
      <c r="D21" s="29"/>
      <c r="E21" s="35"/>
      <c r="F21" s="29"/>
      <c r="G21" s="36">
        <f t="shared" si="0"/>
        <v>0</v>
      </c>
      <c r="H21" s="37"/>
    </row>
    <row r="22" spans="1:8" ht="18" customHeight="1">
      <c r="A22" s="34" t="s">
        <v>102</v>
      </c>
      <c r="B22" s="29">
        <v>3117</v>
      </c>
      <c r="C22" s="44">
        <v>50</v>
      </c>
      <c r="D22" s="29">
        <v>302</v>
      </c>
      <c r="E22" s="35">
        <f aca="true" t="shared" si="3" ref="E22:E28">+D22/B22*100</f>
        <v>9.688803336541547</v>
      </c>
      <c r="F22" s="29">
        <v>235</v>
      </c>
      <c r="G22" s="36">
        <f t="shared" si="0"/>
        <v>67</v>
      </c>
      <c r="H22" s="37">
        <f>G22/F22*100</f>
        <v>28.510638297872344</v>
      </c>
    </row>
    <row r="23" spans="1:8" ht="18" customHeight="1">
      <c r="A23" s="34" t="s">
        <v>81</v>
      </c>
      <c r="B23" s="29">
        <v>7721</v>
      </c>
      <c r="C23" s="44">
        <v>1808</v>
      </c>
      <c r="D23" s="29">
        <v>2925</v>
      </c>
      <c r="E23" s="35">
        <f t="shared" si="3"/>
        <v>37.88369382204378</v>
      </c>
      <c r="F23" s="29">
        <v>2522</v>
      </c>
      <c r="G23" s="36">
        <f t="shared" si="0"/>
        <v>403</v>
      </c>
      <c r="H23" s="37">
        <f>G23/F23*100</f>
        <v>15.979381443298967</v>
      </c>
    </row>
    <row r="24" spans="1:8" ht="18" customHeight="1">
      <c r="A24" s="34" t="s">
        <v>103</v>
      </c>
      <c r="B24" s="29">
        <v>47</v>
      </c>
      <c r="C24" s="44"/>
      <c r="D24" s="29">
        <v>3</v>
      </c>
      <c r="E24" s="35">
        <f t="shared" si="3"/>
        <v>6.382978723404255</v>
      </c>
      <c r="F24" s="29">
        <v>30</v>
      </c>
      <c r="G24" s="36">
        <f t="shared" si="0"/>
        <v>-27</v>
      </c>
      <c r="H24" s="37">
        <f>G24/F24*100</f>
        <v>-90</v>
      </c>
    </row>
    <row r="25" spans="1:8" ht="18" customHeight="1">
      <c r="A25" s="34" t="s">
        <v>83</v>
      </c>
      <c r="B25" s="29">
        <v>2000</v>
      </c>
      <c r="C25" s="44"/>
      <c r="D25" s="29"/>
      <c r="E25" s="35">
        <f t="shared" si="3"/>
        <v>0</v>
      </c>
      <c r="F25" s="29"/>
      <c r="G25" s="36">
        <f t="shared" si="0"/>
        <v>0</v>
      </c>
      <c r="H25" s="37"/>
    </row>
    <row r="26" spans="1:8" ht="18" customHeight="1">
      <c r="A26" s="34" t="s">
        <v>104</v>
      </c>
      <c r="B26" s="29">
        <v>8000</v>
      </c>
      <c r="C26" s="44">
        <v>2627</v>
      </c>
      <c r="D26" s="29">
        <v>2650</v>
      </c>
      <c r="E26" s="35">
        <f t="shared" si="3"/>
        <v>33.125</v>
      </c>
      <c r="F26" s="29">
        <v>117</v>
      </c>
      <c r="G26" s="36">
        <f t="shared" si="0"/>
        <v>2533</v>
      </c>
      <c r="H26" s="37"/>
    </row>
    <row r="27" spans="1:8" ht="18" customHeight="1">
      <c r="A27" s="34" t="s">
        <v>84</v>
      </c>
      <c r="B27" s="29">
        <v>8795</v>
      </c>
      <c r="C27" s="44"/>
      <c r="D27" s="29">
        <v>900</v>
      </c>
      <c r="E27" s="35">
        <f t="shared" si="3"/>
        <v>10.23308698123934</v>
      </c>
      <c r="F27" s="29">
        <v>9</v>
      </c>
      <c r="G27" s="36">
        <f t="shared" si="0"/>
        <v>891</v>
      </c>
      <c r="H27" s="37"/>
    </row>
    <row r="28" spans="1:8" ht="17.25" customHeight="1">
      <c r="A28" s="10" t="s">
        <v>76</v>
      </c>
      <c r="B28" s="19">
        <f>SUM(B29:B37)</f>
        <v>21601</v>
      </c>
      <c r="C28" s="43" t="e">
        <f>SUM(C29:C37)</f>
        <v>#REF!</v>
      </c>
      <c r="D28" s="19">
        <f>SUM(D29:D37)</f>
        <v>1093</v>
      </c>
      <c r="E28" s="20">
        <f t="shared" si="3"/>
        <v>5.059950928197768</v>
      </c>
      <c r="F28" s="19">
        <f>SUM(F29:F37)</f>
        <v>5437</v>
      </c>
      <c r="G28" s="19">
        <f aca="true" t="shared" si="4" ref="G28:G37">D28-F28</f>
        <v>-4344</v>
      </c>
      <c r="H28" s="15">
        <f>G28/F28*100</f>
        <v>-79.89700202317455</v>
      </c>
    </row>
    <row r="29" spans="1:8" ht="17.25" customHeight="1">
      <c r="A29" s="32" t="s">
        <v>56</v>
      </c>
      <c r="B29" s="38"/>
      <c r="C29" s="38"/>
      <c r="D29" s="38"/>
      <c r="E29" s="35"/>
      <c r="F29" s="38"/>
      <c r="G29" s="44">
        <f t="shared" si="4"/>
        <v>0</v>
      </c>
      <c r="H29" s="37"/>
    </row>
    <row r="30" spans="1:8" ht="17.25" customHeight="1">
      <c r="A30" s="29" t="s">
        <v>57</v>
      </c>
      <c r="B30" s="39"/>
      <c r="C30" s="38"/>
      <c r="D30" s="29"/>
      <c r="E30" s="35"/>
      <c r="F30" s="29"/>
      <c r="G30" s="44">
        <f t="shared" si="4"/>
        <v>0</v>
      </c>
      <c r="H30" s="37"/>
    </row>
    <row r="31" spans="1:8" ht="17.25" customHeight="1">
      <c r="A31" s="29" t="s">
        <v>58</v>
      </c>
      <c r="B31" s="39">
        <v>1949</v>
      </c>
      <c r="C31" s="38"/>
      <c r="D31" s="29">
        <v>64</v>
      </c>
      <c r="E31" s="35"/>
      <c r="F31" s="29"/>
      <c r="G31" s="44">
        <f t="shared" si="4"/>
        <v>64</v>
      </c>
      <c r="H31" s="37"/>
    </row>
    <row r="32" spans="1:8" ht="17.25" customHeight="1">
      <c r="A32" s="29" t="s">
        <v>59</v>
      </c>
      <c r="B32" s="39">
        <v>16430</v>
      </c>
      <c r="C32" s="38" t="e">
        <f>D32-#REF!</f>
        <v>#REF!</v>
      </c>
      <c r="D32" s="29">
        <v>909</v>
      </c>
      <c r="E32" s="35">
        <f>+D32/B32*100</f>
        <v>5.532562385879489</v>
      </c>
      <c r="F32" s="29">
        <v>5431</v>
      </c>
      <c r="G32" s="29">
        <f t="shared" si="4"/>
        <v>-4522</v>
      </c>
      <c r="H32" s="37">
        <f>G32/F32*100</f>
        <v>-83.26275087460873</v>
      </c>
    </row>
    <row r="33" spans="1:8" ht="17.25" customHeight="1">
      <c r="A33" s="29" t="s">
        <v>60</v>
      </c>
      <c r="B33" s="39"/>
      <c r="C33" s="38"/>
      <c r="D33" s="29"/>
      <c r="E33" s="35"/>
      <c r="F33" s="29"/>
      <c r="G33" s="44">
        <f t="shared" si="4"/>
        <v>0</v>
      </c>
      <c r="H33" s="37"/>
    </row>
    <row r="34" spans="1:8" ht="17.25" customHeight="1">
      <c r="A34" s="29" t="s">
        <v>61</v>
      </c>
      <c r="B34" s="39"/>
      <c r="C34" s="38"/>
      <c r="D34" s="29"/>
      <c r="E34" s="35"/>
      <c r="F34" s="39"/>
      <c r="G34" s="44">
        <f t="shared" si="4"/>
        <v>0</v>
      </c>
      <c r="H34" s="37"/>
    </row>
    <row r="35" spans="1:8" ht="17.25" customHeight="1">
      <c r="A35" s="29" t="s">
        <v>85</v>
      </c>
      <c r="B35" s="39"/>
      <c r="C35" s="38"/>
      <c r="D35" s="29"/>
      <c r="E35" s="35"/>
      <c r="F35" s="39"/>
      <c r="G35" s="44">
        <f t="shared" si="4"/>
        <v>0</v>
      </c>
      <c r="H35" s="37"/>
    </row>
    <row r="36" spans="1:8" ht="17.25" customHeight="1">
      <c r="A36" s="29" t="s">
        <v>62</v>
      </c>
      <c r="B36" s="39"/>
      <c r="C36" s="38"/>
      <c r="D36" s="29"/>
      <c r="E36" s="35"/>
      <c r="F36" s="39"/>
      <c r="G36" s="44">
        <f t="shared" si="4"/>
        <v>0</v>
      </c>
      <c r="H36" s="37"/>
    </row>
    <row r="37" spans="1:8" ht="17.25" customHeight="1">
      <c r="A37" s="29" t="s">
        <v>63</v>
      </c>
      <c r="B37" s="39">
        <v>3222</v>
      </c>
      <c r="C37" s="38" t="e">
        <f>D37-#REF!</f>
        <v>#REF!</v>
      </c>
      <c r="D37" s="39">
        <v>120</v>
      </c>
      <c r="E37" s="35"/>
      <c r="F37" s="39">
        <v>6</v>
      </c>
      <c r="G37" s="44">
        <f t="shared" si="4"/>
        <v>114</v>
      </c>
      <c r="H37" s="37"/>
    </row>
    <row r="38" spans="1:8" ht="17.25" customHeight="1">
      <c r="A38" s="10" t="s">
        <v>77</v>
      </c>
      <c r="B38" s="19">
        <f>SUM(B39:B46)</f>
        <v>113060</v>
      </c>
      <c r="C38" s="19">
        <f>SUM(C39:C46)</f>
        <v>7296</v>
      </c>
      <c r="D38" s="19">
        <f>SUM(D39:D46)</f>
        <v>15578</v>
      </c>
      <c r="E38" s="22">
        <f aca="true" t="shared" si="5" ref="E38:E46">+D38/B38*100</f>
        <v>13.778524677162569</v>
      </c>
      <c r="F38" s="19">
        <f>SUM(F39:F46)</f>
        <v>5589</v>
      </c>
      <c r="G38" s="19">
        <f>D38-F38</f>
        <v>9989</v>
      </c>
      <c r="H38" s="23">
        <f>G38/F38*100</f>
        <v>178.72606906423331</v>
      </c>
    </row>
    <row r="39" spans="1:8" ht="17.25" customHeight="1">
      <c r="A39" s="33" t="s">
        <v>105</v>
      </c>
      <c r="B39" s="33">
        <v>48437</v>
      </c>
      <c r="C39" s="39">
        <v>3015</v>
      </c>
      <c r="D39" s="39">
        <v>6155</v>
      </c>
      <c r="E39" s="35">
        <f t="shared" si="5"/>
        <v>12.707227945578792</v>
      </c>
      <c r="F39" s="39">
        <v>2215</v>
      </c>
      <c r="G39" s="29">
        <f>D39-F39</f>
        <v>3940</v>
      </c>
      <c r="H39" s="40">
        <f>G39/F39*100</f>
        <v>177.87810383747177</v>
      </c>
    </row>
    <row r="40" spans="1:8" ht="17.25" customHeight="1">
      <c r="A40" s="44" t="s">
        <v>106</v>
      </c>
      <c r="B40" s="29">
        <v>15629</v>
      </c>
      <c r="C40" s="39">
        <v>1864</v>
      </c>
      <c r="D40" s="39">
        <v>4497</v>
      </c>
      <c r="E40" s="35">
        <f t="shared" si="5"/>
        <v>28.77343400089577</v>
      </c>
      <c r="F40" s="39">
        <v>2282</v>
      </c>
      <c r="G40" s="29">
        <f>D40-F40</f>
        <v>2215</v>
      </c>
      <c r="H40" s="40">
        <f>G40/F40*100</f>
        <v>97.06397896581946</v>
      </c>
    </row>
    <row r="41" spans="1:8" ht="17.25" customHeight="1">
      <c r="A41" s="29" t="s">
        <v>65</v>
      </c>
      <c r="B41" s="29">
        <v>6018</v>
      </c>
      <c r="C41" s="39"/>
      <c r="D41" s="39"/>
      <c r="E41" s="35">
        <f t="shared" si="5"/>
        <v>0</v>
      </c>
      <c r="F41" s="39"/>
      <c r="G41" s="29"/>
      <c r="H41" s="40"/>
    </row>
    <row r="42" spans="1:8" ht="17.25" customHeight="1">
      <c r="A42" s="29" t="s">
        <v>66</v>
      </c>
      <c r="B42" s="29">
        <v>17077</v>
      </c>
      <c r="C42" s="39"/>
      <c r="D42" s="39"/>
      <c r="E42" s="35">
        <f t="shared" si="5"/>
        <v>0</v>
      </c>
      <c r="F42" s="39"/>
      <c r="G42" s="29"/>
      <c r="H42" s="40"/>
    </row>
    <row r="43" spans="1:8" ht="17.25" customHeight="1">
      <c r="A43" s="44" t="s">
        <v>64</v>
      </c>
      <c r="B43" s="29">
        <v>2218</v>
      </c>
      <c r="C43" s="39">
        <v>165</v>
      </c>
      <c r="D43" s="39">
        <v>308</v>
      </c>
      <c r="E43" s="35">
        <f t="shared" si="5"/>
        <v>13.88638412984671</v>
      </c>
      <c r="F43" s="39">
        <v>223</v>
      </c>
      <c r="G43" s="29">
        <f>D43-F43</f>
        <v>85</v>
      </c>
      <c r="H43" s="40">
        <f>G43/F43*100</f>
        <v>38.11659192825112</v>
      </c>
    </row>
    <row r="44" spans="1:8" ht="17.25" customHeight="1">
      <c r="A44" s="29" t="s">
        <v>67</v>
      </c>
      <c r="B44" s="29">
        <v>2300</v>
      </c>
      <c r="C44" s="39">
        <v>160</v>
      </c>
      <c r="D44" s="39">
        <v>344</v>
      </c>
      <c r="E44" s="35">
        <f t="shared" si="5"/>
        <v>14.956521739130435</v>
      </c>
      <c r="F44" s="39">
        <v>196</v>
      </c>
      <c r="G44" s="29">
        <f>D44-F44</f>
        <v>148</v>
      </c>
      <c r="H44" s="40">
        <f>G44/F44*100</f>
        <v>75.51020408163265</v>
      </c>
    </row>
    <row r="45" spans="1:8" ht="17.25" customHeight="1">
      <c r="A45" s="29" t="s">
        <v>68</v>
      </c>
      <c r="B45" s="29">
        <v>1040</v>
      </c>
      <c r="C45" s="39">
        <v>146</v>
      </c>
      <c r="D45" s="39">
        <v>306</v>
      </c>
      <c r="E45" s="35">
        <f t="shared" si="5"/>
        <v>29.423076923076923</v>
      </c>
      <c r="F45" s="39">
        <v>58</v>
      </c>
      <c r="G45" s="29">
        <f>D45-F45</f>
        <v>248</v>
      </c>
      <c r="H45" s="40">
        <f>G45/F45*100</f>
        <v>427.5862068965517</v>
      </c>
    </row>
    <row r="46" spans="1:8" ht="17.25" customHeight="1">
      <c r="A46" s="29" t="s">
        <v>86</v>
      </c>
      <c r="B46" s="29">
        <v>20341</v>
      </c>
      <c r="C46" s="39">
        <v>1946</v>
      </c>
      <c r="D46" s="39">
        <v>3968</v>
      </c>
      <c r="E46" s="35">
        <f t="shared" si="5"/>
        <v>19.50739884961408</v>
      </c>
      <c r="F46" s="39">
        <v>615</v>
      </c>
      <c r="G46" s="44">
        <f>D46-F46</f>
        <v>3353</v>
      </c>
      <c r="H46" s="40">
        <f>G46/F46*100</f>
        <v>545.2032520325204</v>
      </c>
    </row>
    <row r="47" spans="1:8" ht="17.25" customHeight="1">
      <c r="A47" s="10" t="s">
        <v>69</v>
      </c>
      <c r="B47" s="14">
        <f>B48</f>
        <v>60</v>
      </c>
      <c r="C47" s="14">
        <f>C48</f>
        <v>0</v>
      </c>
      <c r="D47" s="24">
        <f>D48</f>
        <v>0</v>
      </c>
      <c r="E47" s="46">
        <f>+D47/B47*100</f>
        <v>0</v>
      </c>
      <c r="F47" s="47"/>
      <c r="G47" s="17"/>
      <c r="H47" s="48"/>
    </row>
    <row r="48" spans="1:8" ht="17.25" customHeight="1">
      <c r="A48" s="11" t="s">
        <v>78</v>
      </c>
      <c r="B48" s="18">
        <v>60</v>
      </c>
      <c r="C48" s="21"/>
      <c r="D48" s="21"/>
      <c r="E48" s="35">
        <f>+D48/B48*100</f>
        <v>0</v>
      </c>
      <c r="F48" s="21"/>
      <c r="G48" s="18"/>
      <c r="H48" s="40"/>
    </row>
    <row r="49" spans="1:8" ht="17.25" customHeight="1">
      <c r="A49" s="10" t="s">
        <v>79</v>
      </c>
      <c r="B49" s="24">
        <f>B47+B38+B28+B6</f>
        <v>368340</v>
      </c>
      <c r="C49" s="24" t="e">
        <f>C47+C38+C28+C6</f>
        <v>#REF!</v>
      </c>
      <c r="D49" s="24">
        <f>D47+D38+D28+D6</f>
        <v>70919</v>
      </c>
      <c r="E49" s="46">
        <f>+D49/B49*100</f>
        <v>19.253678666449474</v>
      </c>
      <c r="F49" s="47">
        <f>F6+F28+F38+F47</f>
        <v>60334</v>
      </c>
      <c r="G49" s="47">
        <f>G6+G28+G38+G47</f>
        <v>10585</v>
      </c>
      <c r="H49" s="48">
        <f>G49/F49*100</f>
        <v>17.54400503861836</v>
      </c>
    </row>
  </sheetData>
  <sheetProtection/>
  <mergeCells count="8">
    <mergeCell ref="A1:H1"/>
    <mergeCell ref="A3:A5"/>
    <mergeCell ref="D3:H3"/>
    <mergeCell ref="D4:D5"/>
    <mergeCell ref="G4:H4"/>
    <mergeCell ref="B3:B5"/>
    <mergeCell ref="D2:E2"/>
    <mergeCell ref="C3:C5"/>
  </mergeCells>
  <printOptions horizontalCentered="1"/>
  <pageMargins left="0.7480314960629921" right="0.5511811023622047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null,null,青铜峡市预算收发</cp:lastModifiedBy>
  <cp:lastPrinted>2018-04-02T04:01:24Z</cp:lastPrinted>
  <dcterms:created xsi:type="dcterms:W3CDTF">2008-06-05T02:21:05Z</dcterms:created>
  <dcterms:modified xsi:type="dcterms:W3CDTF">2018-04-02T04:01:24Z</dcterms:modified>
  <cp:category/>
  <cp:version/>
  <cp:contentType/>
  <cp:contentStatus/>
</cp:coreProperties>
</file>