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预算收入" sheetId="1" r:id="rId1"/>
    <sheet name="预算支出" sheetId="2" r:id="rId2"/>
  </sheets>
  <definedNames>
    <definedName name="_xlnm.Print_Area" localSheetId="0">'预算收入'!$A$1:$I$53</definedName>
    <definedName name="_xlnm.Print_Area">#N/A</definedName>
    <definedName name="_xlnm.Print_Titles" localSheetId="0">'预算收入'!$1:$5</definedName>
    <definedName name="_xlnm.Print_Titles" localSheetId="1">'预算支出'!$1:$5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<sst xmlns="http://schemas.openxmlformats.org/spreadsheetml/2006/main" count="120" uniqueCount="111">
  <si>
    <t>单位:万元</t>
  </si>
  <si>
    <t>预算%</t>
  </si>
  <si>
    <t>同期数</t>
  </si>
  <si>
    <t>项   目</t>
  </si>
  <si>
    <t xml:space="preserve">   增值税</t>
  </si>
  <si>
    <t xml:space="preserve">   企业所得税</t>
  </si>
  <si>
    <t xml:space="preserve">   个人所得税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</si>
  <si>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</si>
  <si>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</si>
  <si>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</si>
  <si>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</si>
  <si>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</si>
  <si>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耕地占用税</t>
  </si>
  <si>
    <t xml:space="preserve">   专项收入</t>
  </si>
  <si>
    <t xml:space="preserve"> 非税收入小计</t>
  </si>
  <si>
    <t>年 初
预算数</t>
  </si>
  <si>
    <t>变 动
预算数</t>
  </si>
  <si>
    <t>金额</t>
  </si>
  <si>
    <t>累 计 完 成 数</t>
  </si>
  <si>
    <t>金额</t>
  </si>
  <si>
    <t>为年度</t>
  </si>
  <si>
    <t>上年</t>
  </si>
  <si>
    <t>比上年同期增减</t>
  </si>
  <si>
    <t>增减%</t>
  </si>
  <si>
    <t xml:space="preserve">   契税</t>
  </si>
  <si>
    <t>累 计 执 行 数</t>
  </si>
  <si>
    <t>为变动</t>
  </si>
  <si>
    <t>当月数</t>
  </si>
  <si>
    <t xml:space="preserve">   车船税</t>
  </si>
  <si>
    <t xml:space="preserve">       教育费附加收入</t>
  </si>
  <si>
    <t xml:space="preserve">       残疾人就业保障金</t>
  </si>
  <si>
    <t xml:space="preserve">       教育基金收入</t>
  </si>
  <si>
    <t xml:space="preserve">       农田水利建设资金</t>
  </si>
  <si>
    <t xml:space="preserve">       其他专项收入</t>
  </si>
  <si>
    <t xml:space="preserve">   行政事业性收费收入</t>
  </si>
  <si>
    <t xml:space="preserve">   罚没收入</t>
  </si>
  <si>
    <t xml:space="preserve">   国有资本经营收入</t>
  </si>
  <si>
    <t xml:space="preserve">   国有资源有偿使用收入</t>
  </si>
  <si>
    <t xml:space="preserve">   捐赠收入</t>
  </si>
  <si>
    <t xml:space="preserve">   政府住房基金收入</t>
  </si>
  <si>
    <t xml:space="preserve">   其它收入</t>
  </si>
  <si>
    <t>政府性基金预算收入合计</t>
  </si>
  <si>
    <t xml:space="preserve">  墙体材料专项基金收入</t>
  </si>
  <si>
    <t xml:space="preserve">  农业土地开发资金收入</t>
  </si>
  <si>
    <t xml:space="preserve">  国有土地使用权出让金收入</t>
  </si>
  <si>
    <t xml:space="preserve">  污水处理费收入</t>
  </si>
  <si>
    <t>社保基金预算收入合计</t>
  </si>
  <si>
    <t xml:space="preserve">  基本养老保险基金收入</t>
  </si>
  <si>
    <t xml:space="preserve">  失业保险基金收入</t>
  </si>
  <si>
    <t xml:space="preserve">  职工医疗保险基金收入</t>
  </si>
  <si>
    <t xml:space="preserve">  统筹城乡居民养老保险</t>
  </si>
  <si>
    <t xml:space="preserve">  统筹城乡居民医疗保险</t>
  </si>
  <si>
    <t xml:space="preserve">  工伤保险</t>
  </si>
  <si>
    <t xml:space="preserve">  生育保险基金收入</t>
  </si>
  <si>
    <t>国有资本经营收入</t>
  </si>
  <si>
    <t xml:space="preserve">  清算收入</t>
  </si>
  <si>
    <t xml:space="preserve">  收 入 总 计</t>
  </si>
  <si>
    <t xml:space="preserve">  基本管理与服务</t>
  </si>
  <si>
    <t xml:space="preserve">  文化体育与传媒</t>
  </si>
  <si>
    <t xml:space="preserve">  社会保障和就业</t>
  </si>
  <si>
    <t xml:space="preserve">  城乡社区事务</t>
  </si>
  <si>
    <t xml:space="preserve">  农林水事务</t>
  </si>
  <si>
    <t xml:space="preserve">  交通运输</t>
  </si>
  <si>
    <t xml:space="preserve">  工业商业金融等事务</t>
  </si>
  <si>
    <t xml:space="preserve">  其他支出</t>
  </si>
  <si>
    <t xml:space="preserve">  失业保险基金支出</t>
  </si>
  <si>
    <t xml:space="preserve">  统筹城乡居民养老保险支出</t>
  </si>
  <si>
    <t xml:space="preserve">  统筹城乡居民医疗保险支出</t>
  </si>
  <si>
    <t xml:space="preserve">  工伤保险支出</t>
  </si>
  <si>
    <t xml:space="preserve">  生育保险基金支出</t>
  </si>
  <si>
    <t>国有资本经营支出</t>
  </si>
  <si>
    <t>公共财政预算收入合计</t>
  </si>
  <si>
    <t xml:space="preserve"> 税收收入小计</t>
  </si>
  <si>
    <t xml:space="preserve">  城市公用事业附加收入</t>
  </si>
  <si>
    <t xml:space="preserve">  其他社会保险基金收入</t>
  </si>
  <si>
    <t xml:space="preserve">  利润收入</t>
  </si>
  <si>
    <t>金额</t>
  </si>
  <si>
    <t>增减%</t>
  </si>
  <si>
    <t>政府性基金支出合计</t>
  </si>
  <si>
    <t>社会保障基金支出合计</t>
  </si>
  <si>
    <r>
      <t xml:space="preserve">  </t>
    </r>
    <r>
      <rPr>
        <sz val="12"/>
        <rFont val="仿宋_GB2312"/>
        <family val="3"/>
      </rPr>
      <t>其他国有资本经营支出</t>
    </r>
  </si>
  <si>
    <t xml:space="preserve">    支 出 总 计</t>
  </si>
  <si>
    <t>公共财政预算支出合计</t>
  </si>
  <si>
    <t xml:space="preserve">  住房保障支出</t>
  </si>
  <si>
    <t xml:space="preserve">  金融支出</t>
  </si>
  <si>
    <t xml:space="preserve">  预备费</t>
  </si>
  <si>
    <t xml:space="preserve">  其它支出</t>
  </si>
  <si>
    <t xml:space="preserve">  资源勘探信息等支出</t>
  </si>
  <si>
    <t xml:space="preserve">  其他社会保险基金支出</t>
  </si>
  <si>
    <t xml:space="preserve">       育林基金收入</t>
  </si>
  <si>
    <t>二○一八年一月份财政收入完成情况表</t>
  </si>
  <si>
    <t>二○一八年一月份财政支出完成情况表</t>
  </si>
  <si>
    <t xml:space="preserve">   环境保护税</t>
  </si>
  <si>
    <t xml:space="preserve">  国防支出</t>
  </si>
  <si>
    <t xml:space="preserve">  公共安全支出</t>
  </si>
  <si>
    <t xml:space="preserve">  教育支出</t>
  </si>
  <si>
    <t xml:space="preserve">  科学技术支出</t>
  </si>
  <si>
    <t xml:space="preserve">  一般公共服务支出</t>
  </si>
  <si>
    <t xml:space="preserve">  文化体育与传媒支出</t>
  </si>
  <si>
    <t xml:space="preserve">  社会保障和就业支出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</si>
  <si>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</si>
  <si>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</si>
  <si>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</si>
  <si>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</si>
  <si>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</si>
  <si>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商业服务业等支出</t>
  </si>
  <si>
    <t xml:space="preserve">  国土海洋气象等支出</t>
  </si>
  <si>
    <t xml:space="preserve">  粮油物资储备支出</t>
  </si>
  <si>
    <t xml:space="preserve">  债务付息支出</t>
  </si>
  <si>
    <t xml:space="preserve">  企业职工基本养老保险基金</t>
  </si>
  <si>
    <t xml:space="preserve">  城镇职工医疗保险基金支出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</si>
</sst>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.0_);[Red]\(0.0\)"/>
    <numFmt numFmtId="187" formatCode="#,##0.0_ "/>
    <numFmt numFmtId="188" formatCode="0.0_ "/>
    <numFmt numFmtId="189" formatCode="0.00_ "/>
    <numFmt numFmtId="190" formatCode="#,##0_ "/>
    <numFmt numFmtId="191" formatCode="#,##0_);[Red]\(#,##0\)"/>
    <numFmt numFmtId="192" formatCode="0.00;[Red]0.00"/>
    <numFmt numFmtId="193" formatCode="#,##0.00_ "/>
    <numFmt numFmtId="194" formatCode="0;[Red]0"/>
    <numFmt numFmtId="195" formatCode="&quot;¥&quot;* _-#,##0;&quot;¥&quot;* \-#,##0;&quot;¥&quot;* _-&quot;-&quot;;@"/>
    <numFmt numFmtId="196" formatCode="* #,##0;* \-#,##0;* &quot;-&quot;;@"/>
    <numFmt numFmtId="197" formatCode="&quot;¥&quot;* _-#,##0.00;&quot;¥&quot;* \-#,##0.00;&quot;¥&quot;* _-&quot;-&quot;??;@"/>
    <numFmt numFmtId="198" formatCode="* #,##0.00;* \-#,##0.00;* &quot;-&quot;??;@"/>
    <numFmt numFmtId="199" formatCode="&quot;隐藏 64&quot;"/>
    <numFmt numFmtId="200" formatCode="&quot;隐藏 65&quot;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* #,##0.0;* \-#,##0.0;* &quot;&quot;??;@"/>
    <numFmt numFmtId="204" formatCode="00"/>
    <numFmt numFmtId="205" formatCode="0000"/>
    <numFmt numFmtId="206" formatCode="* #,##0.00;* \-#,##0.00;* &quot;&quot;??;@"/>
    <numFmt numFmtId="207" formatCode="* #,##0;* \-#,##0;* &quot;&quot;??;@"/>
    <numFmt numFmtId="208" formatCode="000000"/>
    <numFmt numFmtId="209" formatCode="&quot;是&quot;;&quot;是&quot;;&quot;否&quot;"/>
    <numFmt numFmtId="210" formatCode="&quot;真&quot;;&quot;真&quot;;&quot;假&quot;"/>
    <numFmt numFmtId="211" formatCode="&quot;开&quot;;&quot;开&quot;;&quot;关&quot;"/>
    <numFmt numFmtId="212" formatCode="#,##0.0_);\(#,##0.0\)"/>
    <numFmt numFmtId="213" formatCode="#,##0.0_);[Red]\(#,##0.0\)"/>
    <numFmt numFmtId="214" formatCode="#,##0.000_);[Red]\(#,##0.000\)"/>
    <numFmt numFmtId="215" formatCode="&quot;\&quot;#,##0.00_);\(&quot;\&quot;#,##0.00\)"/>
    <numFmt numFmtId="216" formatCode="0.00_);[Red]\(0.00\)"/>
    <numFmt numFmtId="217" formatCode="#,##0.0000"/>
    <numFmt numFmtId="218" formatCode="#,##0.0"/>
    <numFmt numFmtId="219" formatCode="0.0"/>
    <numFmt numFmtId="220" formatCode=";;"/>
    <numFmt numFmtId="221" formatCode="&quot;$&quot;#,##0_);[Red]\(&quot;$&quot;#,##0\)"/>
    <numFmt numFmtId="222" formatCode="&quot;$&quot;#,##0.00_);[Red]\(&quot;$&quot;#,##0.00\)"/>
    <numFmt numFmtId="223" formatCode="\$#,##0.00;\(\$#,##0.00\)"/>
    <numFmt numFmtId="224" formatCode="\$#,##0;\(\$#,##0\)"/>
    <numFmt numFmtId="225" formatCode="#,##0;\(#,##0\)"/>
    <numFmt numFmtId="226" formatCode="yy\.mm\.dd"/>
    <numFmt numFmtId="227" formatCode="&quot;$&quot;\ #,##0_-;[Red]&quot;$&quot;\ #,##0\-"/>
    <numFmt numFmtId="228" formatCode="&quot;$&quot;\ #,##0.00_-;[Red]&quot;$&quot;\ #,##0.00\-"/>
    <numFmt numFmtId="229" formatCode="_-&quot;$&quot;\ * #,##0_-;_-&quot;$&quot;\ * #,##0\-;_-&quot;$&quot;\ * &quot;-&quot;_-;_-@_-"/>
    <numFmt numFmtId="230" formatCode="_-&quot;$&quot;\ * #,##0.00_-;_-&quot;$&quot;\ * #,##0.00\-;_-&quot;$&quot;\ * &quot;-&quot;??_-;_-@_-"/>
  </numFmts>
  <fonts count="75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42"/>
      <name val="宋体"/>
      <family val="0"/>
    </font>
    <font>
      <sz val="11"/>
      <color indexed="9"/>
      <name val="Tahoma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5"/>
      <color indexed="56"/>
      <name val="宋体"/>
      <family val="0"/>
    </font>
    <font>
      <b/>
      <sz val="13"/>
      <color indexed="56"/>
      <name val="Tahoma"/>
      <family val="2"/>
    </font>
    <font>
      <b/>
      <sz val="13"/>
      <color indexed="56"/>
      <name val="宋体"/>
      <family val="0"/>
    </font>
    <font>
      <b/>
      <sz val="11"/>
      <color indexed="56"/>
      <name val="Tahoma"/>
      <family val="2"/>
    </font>
    <font>
      <b/>
      <sz val="11"/>
      <color indexed="56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1"/>
      <color indexed="20"/>
      <name val="Tahoma"/>
      <family val="2"/>
    </font>
    <font>
      <sz val="12"/>
      <color indexed="16"/>
      <name val="宋体"/>
      <family val="0"/>
    </font>
    <font>
      <u val="single"/>
      <sz val="8.8"/>
      <color indexed="12"/>
      <name val="Tahoma"/>
      <family val="2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8.8"/>
      <color indexed="20"/>
      <name val="Tahoma"/>
      <family val="2"/>
    </font>
    <font>
      <b/>
      <sz val="12"/>
      <name val="仿宋_GB2312"/>
      <family val="3"/>
    </font>
    <font>
      <sz val="10.5"/>
      <name val="宋体"/>
      <family val="0"/>
    </font>
    <font>
      <sz val="20"/>
      <name val="方正小标宋简体"/>
      <family val="4"/>
    </font>
    <font>
      <sz val="22"/>
      <name val="宋体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91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9" fontId="7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9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9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10" fillId="3" borderId="0" applyNumberFormat="0" applyBorder="0" applyAlignment="0" applyProtection="0"/>
    <xf numFmtId="0" fontId="11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5" fillId="0" borderId="0">
      <alignment/>
      <protection locked="0"/>
    </xf>
    <xf numFmtId="0" fontId="10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4" fillId="25" borderId="0" applyNumberFormat="0" applyBorder="0" applyAlignment="0" applyProtection="0"/>
    <xf numFmtId="0" fontId="10" fillId="26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4" fillId="24" borderId="0" applyNumberFormat="0" applyBorder="0" applyAlignment="0" applyProtection="0"/>
    <xf numFmtId="0" fontId="10" fillId="28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4" fillId="24" borderId="0" applyNumberFormat="0" applyBorder="0" applyAlignment="0" applyProtection="0"/>
    <xf numFmtId="0" fontId="10" fillId="16" borderId="0" applyNumberFormat="0" applyBorder="0" applyAlignment="0" applyProtection="0"/>
    <xf numFmtId="0" fontId="13" fillId="29" borderId="0" applyNumberFormat="0" applyBorder="0" applyAlignment="0" applyProtection="0"/>
    <xf numFmtId="0" fontId="13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30" borderId="0" applyNumberFormat="0" applyBorder="0" applyAlignment="0" applyProtection="0"/>
    <xf numFmtId="0" fontId="13" fillId="23" borderId="0" applyNumberFormat="0" applyBorder="0" applyAlignment="0" applyProtection="0"/>
    <xf numFmtId="0" fontId="13" fillId="31" borderId="0" applyNumberFormat="0" applyBorder="0" applyAlignment="0" applyProtection="0"/>
    <xf numFmtId="0" fontId="14" fillId="31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7" borderId="0" applyNumberFormat="0" applyBorder="0" applyAlignment="0" applyProtection="0"/>
    <xf numFmtId="0" fontId="17" fillId="2" borderId="1" applyNumberFormat="0" applyAlignment="0" applyProtection="0"/>
    <xf numFmtId="0" fontId="18" fillId="32" borderId="2" applyNumberFormat="0" applyAlignment="0" applyProtection="0"/>
    <xf numFmtId="181" fontId="7" fillId="0" borderId="0" applyFont="0" applyFill="0" applyBorder="0" applyAlignment="0" applyProtection="0"/>
    <xf numFmtId="225" fontId="20" fillId="0" borderId="0">
      <alignment/>
      <protection/>
    </xf>
    <xf numFmtId="183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223" fontId="20" fillId="0" borderId="0">
      <alignment/>
      <protection/>
    </xf>
    <xf numFmtId="15" fontId="21" fillId="0" borderId="0">
      <alignment/>
      <protection/>
    </xf>
    <xf numFmtId="224" fontId="20" fillId="0" borderId="0">
      <alignment/>
      <protection/>
    </xf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38" fontId="24" fillId="10" borderId="0" applyNumberFormat="0" applyBorder="0" applyAlignment="0" applyProtection="0"/>
    <xf numFmtId="0" fontId="25" fillId="0" borderId="3" applyNumberFormat="0" applyAlignment="0" applyProtection="0"/>
    <xf numFmtId="0" fontId="25" fillId="0" borderId="4">
      <alignment horizontal="left" vertical="center"/>
      <protection/>
    </xf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10" fontId="24" fillId="4" borderId="8" applyNumberFormat="0" applyBorder="0" applyAlignment="0" applyProtection="0"/>
    <xf numFmtId="212" fontId="30" fillId="33" borderId="0">
      <alignment/>
      <protection/>
    </xf>
    <xf numFmtId="0" fontId="31" fillId="0" borderId="9" applyNumberFormat="0" applyFill="0" applyAlignment="0" applyProtection="0"/>
    <xf numFmtId="212" fontId="32" fillId="34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21" fontId="21" fillId="0" borderId="0" applyFont="0" applyFill="0" applyBorder="0" applyAlignment="0" applyProtection="0"/>
    <xf numFmtId="222" fontId="21" fillId="0" borderId="0" applyFont="0" applyFill="0" applyBorder="0" applyAlignment="0" applyProtection="0"/>
    <xf numFmtId="228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0" fontId="33" fillId="12" borderId="0" applyNumberFormat="0" applyBorder="0" applyAlignment="0" applyProtection="0"/>
    <xf numFmtId="0" fontId="20" fillId="0" borderId="0">
      <alignment/>
      <protection/>
    </xf>
    <xf numFmtId="37" fontId="34" fillId="0" borderId="0">
      <alignment/>
      <protection/>
    </xf>
    <xf numFmtId="227" fontId="7" fillId="0" borderId="0">
      <alignment/>
      <protection/>
    </xf>
    <xf numFmtId="0" fontId="5" fillId="0" borderId="0">
      <alignment/>
      <protection/>
    </xf>
    <xf numFmtId="0" fontId="7" fillId="4" borderId="10" applyNumberFormat="0" applyFont="0" applyAlignment="0" applyProtection="0"/>
    <xf numFmtId="0" fontId="35" fillId="2" borderId="11" applyNumberFormat="0" applyAlignment="0" applyProtection="0"/>
    <xf numFmtId="14" fontId="15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13" fontId="7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36" fillId="0" borderId="12">
      <alignment horizontal="center"/>
      <protection/>
    </xf>
    <xf numFmtId="3" fontId="21" fillId="0" borderId="0" applyFont="0" applyFill="0" applyBorder="0" applyAlignment="0" applyProtection="0"/>
    <xf numFmtId="0" fontId="21" fillId="35" borderId="0" applyNumberFormat="0" applyFont="0" applyBorder="0" applyAlignment="0" applyProtection="0"/>
    <xf numFmtId="0" fontId="38" fillId="36" borderId="13">
      <alignment/>
      <protection locked="0"/>
    </xf>
    <xf numFmtId="0" fontId="39" fillId="0" borderId="0">
      <alignment/>
      <protection/>
    </xf>
    <xf numFmtId="0" fontId="38" fillId="36" borderId="13">
      <alignment/>
      <protection locked="0"/>
    </xf>
    <xf numFmtId="0" fontId="38" fillId="36" borderId="13">
      <alignment/>
      <protection locked="0"/>
    </xf>
    <xf numFmtId="0" fontId="40" fillId="0" borderId="0" applyNumberFormat="0" applyFill="0" applyBorder="0" applyAlignment="0" applyProtection="0"/>
    <xf numFmtId="0" fontId="41" fillId="0" borderId="14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2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0" fontId="7" fillId="0" borderId="15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5" fillId="0" borderId="16" applyNumberFormat="0" applyFill="0" applyAlignment="0" applyProtection="0"/>
    <xf numFmtId="0" fontId="46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8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15" applyNumberFormat="0" applyFill="0" applyProtection="0">
      <alignment horizontal="center"/>
    </xf>
    <xf numFmtId="0" fontId="40" fillId="0" borderId="0" applyNumberFormat="0" applyFill="0" applyBorder="0" applyAlignment="0" applyProtection="0"/>
    <xf numFmtId="0" fontId="51" fillId="0" borderId="18" applyNumberFormat="0" applyFill="0" applyProtection="0">
      <alignment horizontal="center"/>
    </xf>
    <xf numFmtId="0" fontId="52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53" fillId="37" borderId="0" applyNumberFormat="0" applyBorder="0" applyAlignment="0" applyProtection="0"/>
    <xf numFmtId="0" fontId="16" fillId="7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3" fontId="3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57" fillId="27" borderId="0" applyNumberFormat="0" applyBorder="0" applyAlignment="0" applyProtection="0"/>
    <xf numFmtId="0" fontId="23" fillId="8" borderId="0" applyNumberFormat="0" applyBorder="0" applyAlignment="0" applyProtection="0"/>
    <xf numFmtId="0" fontId="58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17" fillId="10" borderId="1" applyNumberFormat="0" applyAlignment="0" applyProtection="0"/>
    <xf numFmtId="0" fontId="60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1" fillId="32" borderId="2" applyNumberFormat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0" borderId="18" applyNumberFormat="0" applyFill="0" applyProtection="0">
      <alignment horizontal="left"/>
    </xf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21" fillId="0" borderId="0">
      <alignment/>
      <protection/>
    </xf>
    <xf numFmtId="41" fontId="0" fillId="0" borderId="0" applyFont="0" applyFill="0" applyBorder="0" applyAlignment="0" applyProtection="0"/>
    <xf numFmtId="4" fontId="21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5" fillId="40" borderId="0" applyNumberFormat="0" applyBorder="0" applyAlignment="0" applyProtection="0"/>
    <xf numFmtId="0" fontId="11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1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1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226" fontId="7" fillId="0" borderId="18" applyFill="0" applyProtection="0">
      <alignment horizontal="right"/>
    </xf>
    <xf numFmtId="0" fontId="7" fillId="0" borderId="15" applyNumberFormat="0" applyFill="0" applyProtection="0">
      <alignment horizontal="left"/>
    </xf>
    <xf numFmtId="0" fontId="66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67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35" fillId="10" borderId="11" applyNumberFormat="0" applyAlignment="0" applyProtection="0"/>
    <xf numFmtId="0" fontId="68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0" fontId="29" fillId="3" borderId="1" applyNumberFormat="0" applyAlignment="0" applyProtection="0"/>
    <xf numFmtId="1" fontId="7" fillId="0" borderId="18" applyFill="0" applyProtection="0">
      <alignment horizontal="center"/>
    </xf>
    <xf numFmtId="0" fontId="19" fillId="0" borderId="0">
      <alignment vertical="top"/>
      <protection/>
    </xf>
    <xf numFmtId="0" fontId="69" fillId="0" borderId="0" applyNumberFormat="0" applyFill="0" applyBorder="0" applyAlignment="0" applyProtection="0"/>
    <xf numFmtId="0" fontId="21" fillId="0" borderId="0">
      <alignment/>
      <protection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9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  <xf numFmtId="0" fontId="0" fillId="4" borderId="10" applyNumberFormat="0" applyFont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0" borderId="8" xfId="0" applyFont="1" applyFill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10" borderId="8" xfId="0" applyFont="1" applyFill="1" applyBorder="1" applyAlignment="1">
      <alignment vertical="center"/>
    </xf>
    <xf numFmtId="0" fontId="70" fillId="0" borderId="8" xfId="0" applyFont="1" applyBorder="1" applyAlignment="1">
      <alignment vertical="center"/>
    </xf>
    <xf numFmtId="0" fontId="3" fillId="10" borderId="15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0" fillId="10" borderId="8" xfId="0" applyFont="1" applyFill="1" applyBorder="1" applyAlignment="1">
      <alignment vertical="center"/>
    </xf>
    <xf numFmtId="185" fontId="0" fillId="10" borderId="15" xfId="0" applyNumberFormat="1" applyFont="1" applyFill="1" applyBorder="1" applyAlignment="1">
      <alignment vertical="center"/>
    </xf>
    <xf numFmtId="188" fontId="0" fillId="10" borderId="8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5" fontId="0" fillId="42" borderId="15" xfId="0" applyNumberFormat="1" applyFont="1" applyFill="1" applyBorder="1" applyAlignment="1">
      <alignment vertical="center"/>
    </xf>
    <xf numFmtId="0" fontId="0" fillId="42" borderId="8" xfId="0" applyFont="1" applyFill="1" applyBorder="1" applyAlignment="1">
      <alignment vertical="center"/>
    </xf>
    <xf numFmtId="188" fontId="0" fillId="42" borderId="8" xfId="0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10" borderId="23" xfId="0" applyFont="1" applyFill="1" applyBorder="1" applyAlignment="1">
      <alignment horizontal="right" vertical="center"/>
    </xf>
    <xf numFmtId="184" fontId="0" fillId="42" borderId="15" xfId="0" applyNumberFormat="1" applyFont="1" applyFill="1" applyBorder="1" applyAlignment="1">
      <alignment vertical="center"/>
    </xf>
    <xf numFmtId="0" fontId="0" fillId="0" borderId="8" xfId="0" applyFont="1" applyBorder="1" applyAlignment="1">
      <alignment horizontal="right" vertical="center"/>
    </xf>
    <xf numFmtId="184" fontId="0" fillId="10" borderId="23" xfId="0" applyNumberFormat="1" applyFont="1" applyFill="1" applyBorder="1" applyAlignment="1">
      <alignment horizontal="right" vertical="center"/>
    </xf>
    <xf numFmtId="188" fontId="0" fillId="10" borderId="8" xfId="0" applyNumberFormat="1" applyFont="1" applyFill="1" applyBorder="1" applyAlignment="1">
      <alignment horizontal="right" vertical="center"/>
    </xf>
    <xf numFmtId="0" fontId="0" fillId="10" borderId="8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74" fillId="10" borderId="15" xfId="0" applyFont="1" applyFill="1" applyBorder="1" applyAlignment="1">
      <alignment vertical="center"/>
    </xf>
    <xf numFmtId="184" fontId="74" fillId="10" borderId="15" xfId="0" applyNumberFormat="1" applyFont="1" applyFill="1" applyBorder="1" applyAlignment="1">
      <alignment vertical="center"/>
    </xf>
    <xf numFmtId="188" fontId="74" fillId="10" borderId="8" xfId="0" applyNumberFormat="1" applyFont="1" applyFill="1" applyBorder="1" applyAlignment="1">
      <alignment vertical="center"/>
    </xf>
    <xf numFmtId="0" fontId="74" fillId="0" borderId="8" xfId="0" applyFont="1" applyBorder="1" applyAlignment="1">
      <alignment vertical="center"/>
    </xf>
    <xf numFmtId="185" fontId="74" fillId="0" borderId="15" xfId="0" applyNumberFormat="1" applyFont="1" applyBorder="1" applyAlignment="1">
      <alignment vertical="center"/>
    </xf>
    <xf numFmtId="0" fontId="74" fillId="0" borderId="8" xfId="0" applyFont="1" applyFill="1" applyBorder="1" applyAlignment="1">
      <alignment vertical="center"/>
    </xf>
    <xf numFmtId="188" fontId="74" fillId="0" borderId="8" xfId="0" applyNumberFormat="1" applyFont="1" applyBorder="1" applyAlignment="1">
      <alignment vertical="center"/>
    </xf>
    <xf numFmtId="0" fontId="74" fillId="10" borderId="8" xfId="0" applyFont="1" applyFill="1" applyBorder="1" applyAlignment="1">
      <alignment vertical="center"/>
    </xf>
    <xf numFmtId="185" fontId="74" fillId="10" borderId="15" xfId="0" applyNumberFormat="1" applyFont="1" applyFill="1" applyBorder="1" applyAlignment="1">
      <alignment vertical="center"/>
    </xf>
    <xf numFmtId="0" fontId="74" fillId="0" borderId="15" xfId="0" applyFont="1" applyBorder="1" applyAlignment="1">
      <alignment vertical="center"/>
    </xf>
    <xf numFmtId="0" fontId="74" fillId="2" borderId="8" xfId="0" applyFont="1" applyFill="1" applyBorder="1" applyAlignment="1">
      <alignment vertical="center"/>
    </xf>
    <xf numFmtId="185" fontId="74" fillId="0" borderId="15" xfId="0" applyNumberFormat="1" applyFont="1" applyFill="1" applyBorder="1" applyAlignment="1">
      <alignment vertical="center"/>
    </xf>
    <xf numFmtId="0" fontId="74" fillId="0" borderId="8" xfId="0" applyFont="1" applyBorder="1" applyAlignment="1">
      <alignment horizontal="left" vertical="center"/>
    </xf>
    <xf numFmtId="184" fontId="74" fillId="2" borderId="15" xfId="0" applyNumberFormat="1" applyFont="1" applyFill="1" applyBorder="1" applyAlignment="1">
      <alignment vertical="center"/>
    </xf>
    <xf numFmtId="0" fontId="74" fillId="0" borderId="15" xfId="0" applyFont="1" applyFill="1" applyBorder="1" applyAlignment="1">
      <alignment vertical="center"/>
    </xf>
    <xf numFmtId="188" fontId="74" fillId="2" borderId="8" xfId="0" applyNumberFormat="1" applyFont="1" applyFill="1" applyBorder="1" applyAlignment="1">
      <alignment vertical="center"/>
    </xf>
    <xf numFmtId="0" fontId="74" fillId="2" borderId="23" xfId="0" applyFont="1" applyFill="1" applyBorder="1" applyAlignment="1">
      <alignment horizontal="right" vertical="center"/>
    </xf>
    <xf numFmtId="0" fontId="74" fillId="0" borderId="8" xfId="0" applyFont="1" applyBorder="1" applyAlignment="1">
      <alignment horizontal="right" vertical="center"/>
    </xf>
    <xf numFmtId="188" fontId="74" fillId="0" borderId="8" xfId="0" applyNumberFormat="1" applyFont="1" applyFill="1" applyBorder="1" applyAlignment="1">
      <alignment horizontal="right" vertical="center"/>
    </xf>
    <xf numFmtId="0" fontId="73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185" fontId="74" fillId="0" borderId="8" xfId="0" applyNumberFormat="1" applyFont="1" applyBorder="1" applyAlignment="1">
      <alignment vertical="center"/>
    </xf>
    <xf numFmtId="0" fontId="0" fillId="10" borderId="23" xfId="0" applyFill="1" applyBorder="1" applyAlignment="1">
      <alignment horizontal="right" vertical="center"/>
    </xf>
    <xf numFmtId="0" fontId="74" fillId="0" borderId="8" xfId="0" applyFont="1" applyBorder="1" applyAlignment="1">
      <alignment vertical="center"/>
    </xf>
    <xf numFmtId="0" fontId="74" fillId="0" borderId="0" xfId="0" applyFont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4" fontId="74" fillId="42" borderId="15" xfId="0" applyNumberFormat="1" applyFont="1" applyFill="1" applyBorder="1" applyAlignment="1">
      <alignment vertical="center"/>
    </xf>
    <xf numFmtId="0" fontId="0" fillId="42" borderId="8" xfId="0" applyFont="1" applyFill="1" applyBorder="1" applyAlignment="1">
      <alignment horizontal="right" vertical="center"/>
    </xf>
    <xf numFmtId="188" fontId="74" fillId="42" borderId="8" xfId="0" applyNumberFormat="1" applyFont="1" applyFill="1" applyBorder="1" applyAlignment="1">
      <alignment horizontal="right" vertical="center"/>
    </xf>
    <xf numFmtId="0" fontId="74" fillId="0" borderId="13" xfId="0" applyFont="1" applyFill="1" applyBorder="1" applyAlignment="1">
      <alignment vertical="center"/>
    </xf>
    <xf numFmtId="0" fontId="72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91" fontId="74" fillId="0" borderId="15" xfId="0" applyNumberFormat="1" applyFont="1" applyBorder="1" applyAlignment="1">
      <alignment vertical="center"/>
    </xf>
    <xf numFmtId="191" fontId="74" fillId="0" borderId="8" xfId="0" applyNumberFormat="1" applyFont="1" applyBorder="1" applyAlignment="1">
      <alignment vertical="center"/>
    </xf>
    <xf numFmtId="191" fontId="0" fillId="10" borderId="8" xfId="0" applyNumberFormat="1" applyFont="1" applyFill="1" applyBorder="1" applyAlignment="1">
      <alignment vertical="center"/>
    </xf>
    <xf numFmtId="191" fontId="74" fillId="0" borderId="8" xfId="0" applyNumberFormat="1" applyFont="1" applyBorder="1" applyAlignment="1">
      <alignment horizontal="right" vertical="center"/>
    </xf>
    <xf numFmtId="191" fontId="74" fillId="10" borderId="8" xfId="0" applyNumberFormat="1" applyFont="1" applyFill="1" applyBorder="1" applyAlignment="1">
      <alignment vertical="center"/>
    </xf>
    <xf numFmtId="191" fontId="74" fillId="2" borderId="8" xfId="0" applyNumberFormat="1" applyFont="1" applyFill="1" applyBorder="1" applyAlignment="1">
      <alignment vertical="center"/>
    </xf>
    <xf numFmtId="191" fontId="74" fillId="0" borderId="8" xfId="0" applyNumberFormat="1" applyFont="1" applyFill="1" applyBorder="1" applyAlignment="1">
      <alignment vertical="center"/>
    </xf>
    <xf numFmtId="191" fontId="0" fillId="42" borderId="8" xfId="0" applyNumberFormat="1" applyFont="1" applyFill="1" applyBorder="1" applyAlignment="1">
      <alignment vertical="center"/>
    </xf>
  </cellXfs>
  <cellStyles count="39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Sheet3" xfId="22"/>
    <cellStyle name="_平台公司政府性债务余额明细表" xfId="23"/>
    <cellStyle name="_弱电系统设备配置报价清单" xfId="24"/>
    <cellStyle name="_少计债务情况表" xfId="25"/>
    <cellStyle name="0,0&#13;&#10;NA&#13;&#10;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强调文字颜色 1" xfId="33"/>
    <cellStyle name="20% - 强调文字颜色 1 2" xfId="34"/>
    <cellStyle name="20% - 强调文字颜色 1 2 2" xfId="35"/>
    <cellStyle name="20% - 强调文字颜色 1 2_地方政府负有偿还责任的债务明细表（表1）" xfId="36"/>
    <cellStyle name="20% - 强调文字颜色 1 3" xfId="37"/>
    <cellStyle name="20% - 强调文字颜色 2" xfId="38"/>
    <cellStyle name="20% - 强调文字颜色 2 2" xfId="39"/>
    <cellStyle name="20% - 强调文字颜色 2 2 2" xfId="40"/>
    <cellStyle name="20% - 强调文字颜色 2 2_地方政府负有偿还责任的债务明细表（表1）" xfId="41"/>
    <cellStyle name="20% - 强调文字颜色 2 3" xfId="42"/>
    <cellStyle name="20% - 强调文字颜色 3" xfId="43"/>
    <cellStyle name="20% - 强调文字颜色 3 2" xfId="44"/>
    <cellStyle name="20% - 强调文字颜色 3 2 2" xfId="45"/>
    <cellStyle name="20% - 强调文字颜色 3 2_地方政府负有偿还责任的债务明细表（表1）" xfId="46"/>
    <cellStyle name="20% - 强调文字颜色 3 3" xfId="47"/>
    <cellStyle name="20% - 强调文字颜色 4" xfId="48"/>
    <cellStyle name="20% - 强调文字颜色 4 2" xfId="49"/>
    <cellStyle name="20% - 强调文字颜色 4 2 2" xfId="50"/>
    <cellStyle name="20% - 强调文字颜色 4 2_地方政府负有偿还责任的债务明细表（表1）" xfId="51"/>
    <cellStyle name="20% - 强调文字颜色 4 3" xfId="52"/>
    <cellStyle name="20% - 强调文字颜色 5" xfId="53"/>
    <cellStyle name="20% - 强调文字颜色 5 2" xfId="54"/>
    <cellStyle name="20% - 强调文字颜色 5 2 2" xfId="55"/>
    <cellStyle name="20% - 强调文字颜色 5 2_地方政府负有偿还责任的债务明细表（表1）" xfId="56"/>
    <cellStyle name="20% - 强调文字颜色 5 3" xfId="57"/>
    <cellStyle name="20% - 强调文字颜色 6" xfId="58"/>
    <cellStyle name="20% - 强调文字颜色 6 2" xfId="59"/>
    <cellStyle name="20% - 强调文字颜色 6 2 2" xfId="60"/>
    <cellStyle name="20% - 强调文字颜色 6 2_地方政府负有偿还责任的债务明细表（表1）" xfId="61"/>
    <cellStyle name="20% - 强调文字颜色 6 3" xfId="62"/>
    <cellStyle name="40% - Accent1" xfId="63"/>
    <cellStyle name="40% - Accent2" xfId="64"/>
    <cellStyle name="40% - Accent3" xfId="65"/>
    <cellStyle name="40% - Accent4" xfId="66"/>
    <cellStyle name="40% - Accent5" xfId="67"/>
    <cellStyle name="40% - Accent6" xfId="68"/>
    <cellStyle name="40% - 强调文字颜色 1" xfId="69"/>
    <cellStyle name="40% - 强调文字颜色 1 2" xfId="70"/>
    <cellStyle name="40% - 强调文字颜色 1 2 2" xfId="71"/>
    <cellStyle name="40% - 强调文字颜色 1 2_地方政府负有偿还责任的债务明细表（表1）" xfId="72"/>
    <cellStyle name="40% - 强调文字颜色 1 3" xfId="73"/>
    <cellStyle name="40% - 强调文字颜色 2" xfId="74"/>
    <cellStyle name="40% - 强调文字颜色 2 2" xfId="75"/>
    <cellStyle name="40% - 强调文字颜色 2 2 2" xfId="76"/>
    <cellStyle name="40% - 强调文字颜色 2 2_地方政府负有偿还责任的债务明细表（表1）" xfId="77"/>
    <cellStyle name="40% - 强调文字颜色 2 3" xfId="78"/>
    <cellStyle name="40% - 强调文字颜色 3" xfId="79"/>
    <cellStyle name="40% - 强调文字颜色 3 2" xfId="80"/>
    <cellStyle name="40% - 强调文字颜色 3 2 2" xfId="81"/>
    <cellStyle name="40% - 强调文字颜色 3 2_地方政府负有偿还责任的债务明细表（表1）" xfId="82"/>
    <cellStyle name="40% - 强调文字颜色 3 3" xfId="83"/>
    <cellStyle name="40% - 强调文字颜色 4" xfId="84"/>
    <cellStyle name="40% - 强调文字颜色 4 2" xfId="85"/>
    <cellStyle name="40% - 强调文字颜色 4 2 2" xfId="86"/>
    <cellStyle name="40% - 强调文字颜色 4 2_地方政府负有偿还责任的债务明细表（表1）" xfId="87"/>
    <cellStyle name="40% - 强调文字颜色 4 3" xfId="88"/>
    <cellStyle name="40% - 强调文字颜色 5" xfId="89"/>
    <cellStyle name="40% - 强调文字颜色 5 2" xfId="90"/>
    <cellStyle name="40% - 强调文字颜色 5 2 2" xfId="91"/>
    <cellStyle name="40% - 强调文字颜色 5 2_地方政府负有偿还责任的债务明细表（表1）" xfId="92"/>
    <cellStyle name="40% - 强调文字颜色 5 3" xfId="93"/>
    <cellStyle name="40% - 强调文字颜色 6" xfId="94"/>
    <cellStyle name="40% - 强调文字颜色 6 2" xfId="95"/>
    <cellStyle name="40% - 强调文字颜色 6 2 2" xfId="96"/>
    <cellStyle name="40% - 强调文字颜色 6 2_地方政府负有偿还责任的债务明细表（表1）" xfId="97"/>
    <cellStyle name="40% - 强调文字颜色 6 3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强调文字颜色 1" xfId="105"/>
    <cellStyle name="60% - 强调文字颜色 1 2" xfId="106"/>
    <cellStyle name="60% - 强调文字颜色 1 2 2" xfId="107"/>
    <cellStyle name="60% - 强调文字颜色 1 2_地方政府负有偿还责任的债务明细表（表1）" xfId="108"/>
    <cellStyle name="60% - 强调文字颜色 1 3" xfId="109"/>
    <cellStyle name="60% - 强调文字颜色 2" xfId="110"/>
    <cellStyle name="60% - 强调文字颜色 2 2" xfId="111"/>
    <cellStyle name="60% - 强调文字颜色 2 2 2" xfId="112"/>
    <cellStyle name="60% - 强调文字颜色 2 2_地方政府负有偿还责任的债务明细表（表1）" xfId="113"/>
    <cellStyle name="60% - 强调文字颜色 2 3" xfId="114"/>
    <cellStyle name="60% - 强调文字颜色 3" xfId="115"/>
    <cellStyle name="60% - 强调文字颜色 3 2" xfId="116"/>
    <cellStyle name="60% - 强调文字颜色 3 2 2" xfId="117"/>
    <cellStyle name="60% - 强调文字颜色 3 2_地方政府负有偿还责任的债务明细表（表1）" xfId="118"/>
    <cellStyle name="60% - 强调文字颜色 3 3" xfId="119"/>
    <cellStyle name="60% - 强调文字颜色 4" xfId="120"/>
    <cellStyle name="60% - 强调文字颜色 4 2" xfId="121"/>
    <cellStyle name="60% - 强调文字颜色 4 2 2" xfId="122"/>
    <cellStyle name="60% - 强调文字颜色 4 2_地方政府负有偿还责任的债务明细表（表1）" xfId="123"/>
    <cellStyle name="60% - 强调文字颜色 4 3" xfId="124"/>
    <cellStyle name="60% - 强调文字颜色 5" xfId="125"/>
    <cellStyle name="60% - 强调文字颜色 5 2" xfId="126"/>
    <cellStyle name="60% - 强调文字颜色 5 2 2" xfId="127"/>
    <cellStyle name="60% - 强调文字颜色 5 2_地方政府负有偿还责任的债务明细表（表1）" xfId="128"/>
    <cellStyle name="60% - 强调文字颜色 5 3" xfId="129"/>
    <cellStyle name="60% - 强调文字颜色 6" xfId="130"/>
    <cellStyle name="60% - 强调文字颜色 6 2" xfId="131"/>
    <cellStyle name="60% - 强调文字颜色 6 2 2" xfId="132"/>
    <cellStyle name="60% - 强调文字颜色 6 2_地方政府负有偿还责任的债务明细表（表1）" xfId="133"/>
    <cellStyle name="60% - 强调文字颜色 6 3" xfId="134"/>
    <cellStyle name="6mal" xfId="135"/>
    <cellStyle name="Accent1" xfId="136"/>
    <cellStyle name="Accent1 - 20%" xfId="137"/>
    <cellStyle name="Accent1 - 40%" xfId="138"/>
    <cellStyle name="Accent1 - 60%" xfId="139"/>
    <cellStyle name="Accent2" xfId="140"/>
    <cellStyle name="Accent2 - 20%" xfId="141"/>
    <cellStyle name="Accent2 - 40%" xfId="142"/>
    <cellStyle name="Accent2 - 60%" xfId="143"/>
    <cellStyle name="Accent3" xfId="144"/>
    <cellStyle name="Accent3 - 20%" xfId="145"/>
    <cellStyle name="Accent3 - 40%" xfId="146"/>
    <cellStyle name="Accent3 - 60%" xfId="147"/>
    <cellStyle name="Accent4" xfId="148"/>
    <cellStyle name="Accent4 - 20%" xfId="149"/>
    <cellStyle name="Accent4 - 40%" xfId="150"/>
    <cellStyle name="Accent4 - 60%" xfId="151"/>
    <cellStyle name="Accent5" xfId="152"/>
    <cellStyle name="Accent5 - 20%" xfId="153"/>
    <cellStyle name="Accent5 - 40%" xfId="154"/>
    <cellStyle name="Accent5 - 60%" xfId="155"/>
    <cellStyle name="Accent6" xfId="156"/>
    <cellStyle name="Accent6 - 20%" xfId="157"/>
    <cellStyle name="Accent6 - 40%" xfId="158"/>
    <cellStyle name="Accent6 - 60%" xfId="159"/>
    <cellStyle name="args.style" xfId="160"/>
    <cellStyle name="Bad" xfId="161"/>
    <cellStyle name="Calculation" xfId="162"/>
    <cellStyle name="Check Cell" xfId="163"/>
    <cellStyle name="Comma [0]_!!!GO" xfId="164"/>
    <cellStyle name="comma zerodec" xfId="165"/>
    <cellStyle name="Comma_!!!GO" xfId="166"/>
    <cellStyle name="Currency [0]_!!!GO" xfId="167"/>
    <cellStyle name="Currency_!!!GO" xfId="168"/>
    <cellStyle name="Currency1" xfId="169"/>
    <cellStyle name="Date" xfId="170"/>
    <cellStyle name="Dollar (zero dec)" xfId="171"/>
    <cellStyle name="Explanatory Text" xfId="172"/>
    <cellStyle name="Good" xfId="173"/>
    <cellStyle name="Grey" xfId="174"/>
    <cellStyle name="Header1" xfId="175"/>
    <cellStyle name="Header2" xfId="176"/>
    <cellStyle name="Heading 1" xfId="177"/>
    <cellStyle name="Heading 2" xfId="178"/>
    <cellStyle name="Heading 3" xfId="179"/>
    <cellStyle name="Heading 4" xfId="180"/>
    <cellStyle name="Input" xfId="181"/>
    <cellStyle name="Input [yellow]" xfId="182"/>
    <cellStyle name="Input Cells" xfId="183"/>
    <cellStyle name="Linked Cell" xfId="184"/>
    <cellStyle name="Linked Cells" xfId="185"/>
    <cellStyle name="Millares [0]_96 Risk" xfId="186"/>
    <cellStyle name="Millares_96 Risk" xfId="187"/>
    <cellStyle name="Milliers [0]_!!!GO" xfId="188"/>
    <cellStyle name="Milliers_!!!GO" xfId="189"/>
    <cellStyle name="Moneda [0]_96 Risk" xfId="190"/>
    <cellStyle name="Moneda_96 Risk" xfId="191"/>
    <cellStyle name="Mon閠aire [0]_!!!GO" xfId="192"/>
    <cellStyle name="Mon閠aire_!!!GO" xfId="193"/>
    <cellStyle name="Neutral" xfId="194"/>
    <cellStyle name="New Times Roman" xfId="195"/>
    <cellStyle name="no dec" xfId="196"/>
    <cellStyle name="Normal - Style1" xfId="197"/>
    <cellStyle name="Normal_!!!GO" xfId="198"/>
    <cellStyle name="Note" xfId="199"/>
    <cellStyle name="Output" xfId="200"/>
    <cellStyle name="per.style" xfId="201"/>
    <cellStyle name="Percent [2]" xfId="202"/>
    <cellStyle name="Percent_!!!GO" xfId="203"/>
    <cellStyle name="Pourcentage_pldt" xfId="204"/>
    <cellStyle name="PSChar" xfId="205"/>
    <cellStyle name="PSDate" xfId="206"/>
    <cellStyle name="PSDec" xfId="207"/>
    <cellStyle name="PSHeading" xfId="208"/>
    <cellStyle name="PSInt" xfId="209"/>
    <cellStyle name="PSSpacer" xfId="210"/>
    <cellStyle name="sstot" xfId="211"/>
    <cellStyle name="Standard_AREAS" xfId="212"/>
    <cellStyle name="t" xfId="213"/>
    <cellStyle name="t_HVAC Equipment (3)" xfId="214"/>
    <cellStyle name="Title" xfId="215"/>
    <cellStyle name="Total" xfId="216"/>
    <cellStyle name="Warning Text" xfId="217"/>
    <cellStyle name="Percent" xfId="218"/>
    <cellStyle name="捠壿 [0.00]_Region Orders (2)" xfId="219"/>
    <cellStyle name="捠壿_Region Orders (2)" xfId="220"/>
    <cellStyle name="编号" xfId="221"/>
    <cellStyle name="标题" xfId="222"/>
    <cellStyle name="标题 1" xfId="223"/>
    <cellStyle name="标题 1 2" xfId="224"/>
    <cellStyle name="标题 1 2 2" xfId="225"/>
    <cellStyle name="标题 1 2_地方政府负有偿还责任的债务明细表（表1）" xfId="226"/>
    <cellStyle name="标题 1 3" xfId="227"/>
    <cellStyle name="标题 2" xfId="228"/>
    <cellStyle name="标题 2 2" xfId="229"/>
    <cellStyle name="标题 2 2 2" xfId="230"/>
    <cellStyle name="标题 2 2_地方政府负有偿还责任的债务明细表（表1）" xfId="231"/>
    <cellStyle name="标题 2 3" xfId="232"/>
    <cellStyle name="标题 3" xfId="233"/>
    <cellStyle name="标题 3 2" xfId="234"/>
    <cellStyle name="标题 3 2 2" xfId="235"/>
    <cellStyle name="标题 3 2_地方政府负有偿还责任的债务明细表（表1）" xfId="236"/>
    <cellStyle name="标题 3 3" xfId="237"/>
    <cellStyle name="标题 4" xfId="238"/>
    <cellStyle name="标题 4 2" xfId="239"/>
    <cellStyle name="标题 4 2 2" xfId="240"/>
    <cellStyle name="标题 4 2_地方政府负有偿还责任的债务明细表（表1）" xfId="241"/>
    <cellStyle name="标题 4 3" xfId="242"/>
    <cellStyle name="标题 5" xfId="243"/>
    <cellStyle name="标题 5 2" xfId="244"/>
    <cellStyle name="标题 5_地方政府负有偿还责任的债务明细表（表1）" xfId="245"/>
    <cellStyle name="标题 6" xfId="246"/>
    <cellStyle name="标题1" xfId="247"/>
    <cellStyle name="表标题" xfId="248"/>
    <cellStyle name="部门" xfId="249"/>
    <cellStyle name="差" xfId="250"/>
    <cellStyle name="差 2" xfId="251"/>
    <cellStyle name="差 2 2" xfId="252"/>
    <cellStyle name="差 2_地方政府负有偿还责任的债务明细表（表1）" xfId="253"/>
    <cellStyle name="差 3" xfId="254"/>
    <cellStyle name="差_Book1" xfId="255"/>
    <cellStyle name="差_Book1_1" xfId="256"/>
    <cellStyle name="差_Sheet1" xfId="257"/>
    <cellStyle name="常规 2" xfId="258"/>
    <cellStyle name="常规 2 2" xfId="259"/>
    <cellStyle name="常规 2 2 2" xfId="260"/>
    <cellStyle name="常规 2 2_地方政府负有偿还责任的债务明细表（表1）" xfId="261"/>
    <cellStyle name="常规 2 3" xfId="262"/>
    <cellStyle name="常规 2 5" xfId="263"/>
    <cellStyle name="常规 2_Book1" xfId="264"/>
    <cellStyle name="常规 3" xfId="265"/>
    <cellStyle name="常规 3 2" xfId="266"/>
    <cellStyle name="常规 3 2 2" xfId="267"/>
    <cellStyle name="常规 3 2_地方政府负有偿还责任的债务明细表（表1）" xfId="268"/>
    <cellStyle name="常规 3 3" xfId="269"/>
    <cellStyle name="常规 3_Book1" xfId="270"/>
    <cellStyle name="常规 4" xfId="271"/>
    <cellStyle name="常规 4 2" xfId="272"/>
    <cellStyle name="常规 4 2 2" xfId="273"/>
    <cellStyle name="常规 4 2_地方政府负有偿还责任的债务明细表（表1）" xfId="274"/>
    <cellStyle name="常规 4 3" xfId="275"/>
    <cellStyle name="常规 5" xfId="276"/>
    <cellStyle name="常规 5 2" xfId="277"/>
    <cellStyle name="常规 5_地方政府负有偿还责任的债务明细表（表1）" xfId="278"/>
    <cellStyle name="常规 6" xfId="279"/>
    <cellStyle name="Hyperlink" xfId="280"/>
    <cellStyle name="分级显示行_1_Book1" xfId="281"/>
    <cellStyle name="分级显示列_1_Book1" xfId="282"/>
    <cellStyle name="好" xfId="283"/>
    <cellStyle name="好 2" xfId="284"/>
    <cellStyle name="好 2 2" xfId="285"/>
    <cellStyle name="好 2_地方政府负有偿还责任的债务明细表（表1）" xfId="286"/>
    <cellStyle name="好 3" xfId="287"/>
    <cellStyle name="好_Book1" xfId="288"/>
    <cellStyle name="好_Book1_1" xfId="289"/>
    <cellStyle name="好_Sheet1" xfId="290"/>
    <cellStyle name="汇总" xfId="291"/>
    <cellStyle name="汇总 2" xfId="292"/>
    <cellStyle name="汇总 2 2" xfId="293"/>
    <cellStyle name="汇总 2_地方政府负有偿还责任的债务明细表（表1）" xfId="294"/>
    <cellStyle name="汇总 3" xfId="295"/>
    <cellStyle name="Currency" xfId="296"/>
    <cellStyle name="Currency [0]" xfId="297"/>
    <cellStyle name="计算" xfId="298"/>
    <cellStyle name="计算 2" xfId="299"/>
    <cellStyle name="计算 2 2" xfId="300"/>
    <cellStyle name="计算 2_地方政府负有偿还责任的债务明细表（表1）" xfId="301"/>
    <cellStyle name="计算 3" xfId="302"/>
    <cellStyle name="检查单元格" xfId="303"/>
    <cellStyle name="检查单元格 2" xfId="304"/>
    <cellStyle name="检查单元格 2 2" xfId="305"/>
    <cellStyle name="检查单元格 2_地方政府负有偿还责任的债务明细表（表1）" xfId="306"/>
    <cellStyle name="检查单元格 3" xfId="307"/>
    <cellStyle name="解释性文本" xfId="308"/>
    <cellStyle name="解释性文本 2" xfId="309"/>
    <cellStyle name="解释性文本 2 2" xfId="310"/>
    <cellStyle name="解释性文本 2_地方政府负有偿还责任的债务明细表（表1）" xfId="311"/>
    <cellStyle name="解释性文本 3" xfId="312"/>
    <cellStyle name="借出原因" xfId="313"/>
    <cellStyle name="警告文本" xfId="314"/>
    <cellStyle name="警告文本 2" xfId="315"/>
    <cellStyle name="警告文本 2 2" xfId="316"/>
    <cellStyle name="警告文本 2_地方政府负有偿还责任的债务明细表（表1）" xfId="317"/>
    <cellStyle name="警告文本 3" xfId="318"/>
    <cellStyle name="链接单元格" xfId="319"/>
    <cellStyle name="链接单元格 2" xfId="320"/>
    <cellStyle name="链接单元格 2 2" xfId="321"/>
    <cellStyle name="链接单元格 2_地方政府负有偿还责任的债务明细表（表1）" xfId="322"/>
    <cellStyle name="链接单元格 3" xfId="323"/>
    <cellStyle name="普通_97-917" xfId="324"/>
    <cellStyle name="千分位[0]_laroux" xfId="325"/>
    <cellStyle name="千分位_97-917" xfId="326"/>
    <cellStyle name="千位[0]_ 方正PC" xfId="327"/>
    <cellStyle name="千位_ 方正PC" xfId="328"/>
    <cellStyle name="Comma" xfId="329"/>
    <cellStyle name="Comma [0]" xfId="330"/>
    <cellStyle name="强调 1" xfId="331"/>
    <cellStyle name="强调 2" xfId="332"/>
    <cellStyle name="强调 3" xfId="333"/>
    <cellStyle name="强调文字颜色 1" xfId="334"/>
    <cellStyle name="强调文字颜色 1 2" xfId="335"/>
    <cellStyle name="强调文字颜色 1 2 2" xfId="336"/>
    <cellStyle name="强调文字颜色 1 2_地方政府负有偿还责任的债务明细表（表1）" xfId="337"/>
    <cellStyle name="强调文字颜色 1 3" xfId="338"/>
    <cellStyle name="强调文字颜色 2" xfId="339"/>
    <cellStyle name="强调文字颜色 2 2" xfId="340"/>
    <cellStyle name="强调文字颜色 2 2 2" xfId="341"/>
    <cellStyle name="强调文字颜色 2 2_地方政府负有偿还责任的债务明细表（表1）" xfId="342"/>
    <cellStyle name="强调文字颜色 2 3" xfId="343"/>
    <cellStyle name="强调文字颜色 3" xfId="344"/>
    <cellStyle name="强调文字颜色 3 2" xfId="345"/>
    <cellStyle name="强调文字颜色 3 2 2" xfId="346"/>
    <cellStyle name="强调文字颜色 3 2_地方政府负有偿还责任的债务明细表（表1）" xfId="347"/>
    <cellStyle name="强调文字颜色 3 3" xfId="348"/>
    <cellStyle name="强调文字颜色 4" xfId="349"/>
    <cellStyle name="强调文字颜色 4 2" xfId="350"/>
    <cellStyle name="强调文字颜色 4 2 2" xfId="351"/>
    <cellStyle name="强调文字颜色 4 2_地方政府负有偿还责任的债务明细表（表1）" xfId="352"/>
    <cellStyle name="强调文字颜色 4 3" xfId="353"/>
    <cellStyle name="强调文字颜色 5" xfId="354"/>
    <cellStyle name="强调文字颜色 5 2" xfId="355"/>
    <cellStyle name="强调文字颜色 5 2 2" xfId="356"/>
    <cellStyle name="强调文字颜色 5 2_地方政府负有偿还责任的债务明细表（表1）" xfId="357"/>
    <cellStyle name="强调文字颜色 5 3" xfId="358"/>
    <cellStyle name="强调文字颜色 6" xfId="359"/>
    <cellStyle name="强调文字颜色 6 2" xfId="360"/>
    <cellStyle name="强调文字颜色 6 2 2" xfId="361"/>
    <cellStyle name="强调文字颜色 6 2_地方政府负有偿还责任的债务明细表（表1）" xfId="362"/>
    <cellStyle name="强调文字颜色 6 3" xfId="363"/>
    <cellStyle name="日期" xfId="364"/>
    <cellStyle name="商品名称" xfId="365"/>
    <cellStyle name="适中" xfId="366"/>
    <cellStyle name="适中 2" xfId="367"/>
    <cellStyle name="适中 2 2" xfId="368"/>
    <cellStyle name="适中 2_地方政府负有偿还责任的债务明细表（表1）" xfId="369"/>
    <cellStyle name="适中 3" xfId="370"/>
    <cellStyle name="输出" xfId="371"/>
    <cellStyle name="输出 2" xfId="372"/>
    <cellStyle name="输出 2 2" xfId="373"/>
    <cellStyle name="输出 2_地方政府负有偿还责任的债务明细表（表1）" xfId="374"/>
    <cellStyle name="输出 3" xfId="375"/>
    <cellStyle name="输入" xfId="376"/>
    <cellStyle name="输入 2" xfId="377"/>
    <cellStyle name="输入 2 2" xfId="378"/>
    <cellStyle name="输入 2_地方政府负有偿还责任的债务明细表（表1）" xfId="379"/>
    <cellStyle name="输入 3" xfId="380"/>
    <cellStyle name="数量" xfId="381"/>
    <cellStyle name="样式 1" xfId="382"/>
    <cellStyle name="Followed Hyperlink" xfId="383"/>
    <cellStyle name="昗弨_Pacific Region P&amp;L" xfId="384"/>
    <cellStyle name="寘嬫愗傝 [0.00]_Region Orders (2)" xfId="385"/>
    <cellStyle name="寘嬫愗傝_Region Orders (2)" xfId="386"/>
    <cellStyle name="注释" xfId="387"/>
    <cellStyle name="注释 2" xfId="388"/>
    <cellStyle name="注释 2 2" xfId="389"/>
    <cellStyle name="注释 3" xfId="3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90" zoomScalePageLayoutView="0" workbookViewId="0" topLeftCell="A1">
      <selection activeCell="K16" sqref="K16"/>
    </sheetView>
  </sheetViews>
  <sheetFormatPr defaultColWidth="9.00390625" defaultRowHeight="14.25"/>
  <cols>
    <col min="1" max="1" width="26.875" style="0" customWidth="1"/>
    <col min="2" max="7" width="12.875" style="0" customWidth="1"/>
    <col min="8" max="8" width="12.625" style="0" customWidth="1"/>
    <col min="9" max="9" width="17.00390625" style="0" hidden="1" customWidth="1"/>
  </cols>
  <sheetData>
    <row r="1" spans="1:8" s="49" customFormat="1" ht="21.75" customHeight="1">
      <c r="A1" s="59" t="s">
        <v>90</v>
      </c>
      <c r="B1" s="59"/>
      <c r="C1" s="59"/>
      <c r="D1" s="59"/>
      <c r="E1" s="59"/>
      <c r="F1" s="59"/>
      <c r="G1" s="59"/>
      <c r="H1" s="59"/>
    </row>
    <row r="2" spans="4:8" ht="15" customHeight="1">
      <c r="D2" s="65"/>
      <c r="E2" s="65"/>
      <c r="H2" s="1" t="s">
        <v>0</v>
      </c>
    </row>
    <row r="3" spans="1:8" ht="15.75" customHeight="1">
      <c r="A3" s="60" t="s">
        <v>3</v>
      </c>
      <c r="B3" s="64" t="s">
        <v>15</v>
      </c>
      <c r="C3" s="66" t="s">
        <v>27</v>
      </c>
      <c r="D3" s="63" t="s">
        <v>18</v>
      </c>
      <c r="E3" s="63"/>
      <c r="F3" s="63"/>
      <c r="G3" s="63"/>
      <c r="H3" s="63"/>
    </row>
    <row r="4" spans="1:8" ht="15.75" customHeight="1">
      <c r="A4" s="61"/>
      <c r="B4" s="61"/>
      <c r="C4" s="66"/>
      <c r="D4" s="63" t="s">
        <v>19</v>
      </c>
      <c r="E4" s="8" t="s">
        <v>20</v>
      </c>
      <c r="F4" s="8" t="s">
        <v>21</v>
      </c>
      <c r="G4" s="63" t="s">
        <v>22</v>
      </c>
      <c r="H4" s="63"/>
    </row>
    <row r="5" spans="1:8" ht="15.75" customHeight="1">
      <c r="A5" s="62"/>
      <c r="B5" s="62"/>
      <c r="C5" s="66"/>
      <c r="D5" s="63"/>
      <c r="E5" s="8" t="s">
        <v>1</v>
      </c>
      <c r="F5" s="8" t="s">
        <v>2</v>
      </c>
      <c r="G5" s="8" t="s">
        <v>19</v>
      </c>
      <c r="H5" s="8" t="s">
        <v>23</v>
      </c>
    </row>
    <row r="6" spans="1:9" s="28" customFormat="1" ht="18" customHeight="1">
      <c r="A6" s="9" t="s">
        <v>71</v>
      </c>
      <c r="B6" s="74">
        <f>SUM(B7+B20)</f>
        <v>87500</v>
      </c>
      <c r="C6" s="74">
        <f>SUM(C7+C20)</f>
        <v>7318</v>
      </c>
      <c r="D6" s="75">
        <f>SUM(D7+D20)</f>
        <v>7318</v>
      </c>
      <c r="E6" s="50">
        <f>D6/B6*100</f>
        <v>8.363428571428571</v>
      </c>
      <c r="F6" s="77">
        <f>F7+F20</f>
        <v>8338</v>
      </c>
      <c r="G6" s="80">
        <f>D6-F6</f>
        <v>-1020</v>
      </c>
      <c r="H6" s="35">
        <f>G6/F6*100</f>
        <v>-12.233149436315664</v>
      </c>
      <c r="I6" s="53"/>
    </row>
    <row r="7" spans="1:8" ht="18" customHeight="1">
      <c r="A7" s="2" t="s">
        <v>72</v>
      </c>
      <c r="B7" s="76">
        <f>SUM(B8:B19)</f>
        <v>65500</v>
      </c>
      <c r="C7" s="76">
        <f>SUM(C8:C19)</f>
        <v>6700</v>
      </c>
      <c r="D7" s="76">
        <f>SUM(D8:D19)</f>
        <v>6700</v>
      </c>
      <c r="E7" s="15">
        <f>D7/B7*100</f>
        <v>10.229007633587786</v>
      </c>
      <c r="F7" s="76">
        <f>SUM(F8:F19)</f>
        <v>6688</v>
      </c>
      <c r="G7" s="76">
        <f>D7-F7</f>
        <v>12</v>
      </c>
      <c r="H7" s="16">
        <f>G7/F7*100</f>
        <v>0.17942583732057416</v>
      </c>
    </row>
    <row r="8" spans="1:8" ht="18" customHeight="1">
      <c r="A8" s="32" t="s">
        <v>4</v>
      </c>
      <c r="B8" s="75">
        <v>33500</v>
      </c>
      <c r="C8" s="77">
        <v>2537</v>
      </c>
      <c r="D8" s="75">
        <v>2537</v>
      </c>
      <c r="E8" s="33">
        <f aca="true" t="shared" si="0" ref="E8:E15">D8/B8*100</f>
        <v>7.5731343283582095</v>
      </c>
      <c r="F8" s="75">
        <v>2699</v>
      </c>
      <c r="G8" s="80">
        <f>D8-F8</f>
        <v>-162</v>
      </c>
      <c r="H8" s="35">
        <f>G8/F8*100</f>
        <v>-6.002223045572435</v>
      </c>
    </row>
    <row r="9" spans="1:8" ht="18" customHeight="1">
      <c r="A9" s="32" t="s">
        <v>5</v>
      </c>
      <c r="B9" s="75">
        <v>4200</v>
      </c>
      <c r="C9" s="77">
        <v>736</v>
      </c>
      <c r="D9" s="75">
        <v>736</v>
      </c>
      <c r="E9" s="33">
        <f t="shared" si="0"/>
        <v>17.523809523809526</v>
      </c>
      <c r="F9" s="75">
        <v>537</v>
      </c>
      <c r="G9" s="80">
        <f aca="true" t="shared" si="1" ref="G9:G19">D9-F9</f>
        <v>199</v>
      </c>
      <c r="H9" s="35">
        <f aca="true" t="shared" si="2" ref="H9:H19">G9/F9*100</f>
        <v>37.05772811918063</v>
      </c>
    </row>
    <row r="10" spans="1:8" ht="18" customHeight="1">
      <c r="A10" s="32" t="s">
        <v>6</v>
      </c>
      <c r="B10" s="75">
        <v>1900</v>
      </c>
      <c r="C10" s="77">
        <v>355</v>
      </c>
      <c r="D10" s="75">
        <v>355</v>
      </c>
      <c r="E10" s="33">
        <f t="shared" si="0"/>
        <v>18.684210526315788</v>
      </c>
      <c r="F10" s="75">
        <v>398</v>
      </c>
      <c r="G10" s="80">
        <f t="shared" si="1"/>
        <v>-43</v>
      </c>
      <c r="H10" s="35">
        <f t="shared" si="2"/>
        <v>-10.804020100502512</v>
      </c>
    </row>
    <row r="11" spans="1:8" ht="18" customHeight="1">
      <c r="A11" s="32" t="s">
        <v>7</v>
      </c>
      <c r="B11" s="75">
        <v>6000</v>
      </c>
      <c r="C11" s="77">
        <v>473</v>
      </c>
      <c r="D11" s="75">
        <v>473</v>
      </c>
      <c r="E11" s="33">
        <f t="shared" si="0"/>
        <v>7.883333333333334</v>
      </c>
      <c r="F11" s="75">
        <v>496</v>
      </c>
      <c r="G11" s="80">
        <f t="shared" si="1"/>
        <v>-23</v>
      </c>
      <c r="H11" s="35">
        <f t="shared" si="2"/>
        <v>-4.637096774193548</v>
      </c>
    </row>
    <row r="12" spans="1:8" ht="18" customHeight="1">
      <c r="A12" s="32" t="s">
        <v>8</v>
      </c>
      <c r="B12" s="75">
        <v>3960</v>
      </c>
      <c r="C12" s="77">
        <v>602</v>
      </c>
      <c r="D12" s="75">
        <v>602</v>
      </c>
      <c r="E12" s="33">
        <f>D12/B12*100</f>
        <v>15.202020202020202</v>
      </c>
      <c r="F12" s="75">
        <v>727</v>
      </c>
      <c r="G12" s="80">
        <f t="shared" si="1"/>
        <v>-125</v>
      </c>
      <c r="H12" s="35">
        <f t="shared" si="2"/>
        <v>-17.1939477303989</v>
      </c>
    </row>
    <row r="13" spans="1:8" ht="18" customHeight="1">
      <c r="A13" s="32" t="s">
        <v>9</v>
      </c>
      <c r="B13" s="75">
        <v>2600</v>
      </c>
      <c r="C13" s="77">
        <v>207</v>
      </c>
      <c r="D13" s="75">
        <v>207</v>
      </c>
      <c r="E13" s="33">
        <f t="shared" si="0"/>
        <v>7.961538461538462</v>
      </c>
      <c r="F13" s="75">
        <v>514</v>
      </c>
      <c r="G13" s="80">
        <f t="shared" si="1"/>
        <v>-307</v>
      </c>
      <c r="H13" s="35">
        <f t="shared" si="2"/>
        <v>-59.72762645914397</v>
      </c>
    </row>
    <row r="14" spans="1:8" ht="18" customHeight="1">
      <c r="A14" s="32" t="s">
        <v>10</v>
      </c>
      <c r="B14" s="75">
        <v>6700</v>
      </c>
      <c r="C14" s="77">
        <v>1091</v>
      </c>
      <c r="D14" s="75">
        <v>1091</v>
      </c>
      <c r="E14" s="33">
        <f t="shared" si="0"/>
        <v>16.28358208955224</v>
      </c>
      <c r="F14" s="75">
        <v>1109</v>
      </c>
      <c r="G14" s="80">
        <f t="shared" si="1"/>
        <v>-18</v>
      </c>
      <c r="H14" s="35">
        <f t="shared" si="2"/>
        <v>-1.6230838593327321</v>
      </c>
    </row>
    <row r="15" spans="1:8" ht="18" customHeight="1">
      <c r="A15" s="32" t="s">
        <v>11</v>
      </c>
      <c r="B15" s="75">
        <v>940</v>
      </c>
      <c r="C15" s="77">
        <v>72</v>
      </c>
      <c r="D15" s="75">
        <v>72</v>
      </c>
      <c r="E15" s="33">
        <f t="shared" si="0"/>
        <v>7.659574468085106</v>
      </c>
      <c r="F15" s="75">
        <v>62</v>
      </c>
      <c r="G15" s="80">
        <f t="shared" si="1"/>
        <v>10</v>
      </c>
      <c r="H15" s="35">
        <f t="shared" si="2"/>
        <v>16.129032258064516</v>
      </c>
    </row>
    <row r="16" spans="1:8" ht="18" customHeight="1">
      <c r="A16" s="32" t="s">
        <v>28</v>
      </c>
      <c r="B16" s="75">
        <v>1500</v>
      </c>
      <c r="C16" s="77">
        <v>96</v>
      </c>
      <c r="D16" s="75">
        <v>96</v>
      </c>
      <c r="E16" s="33">
        <f aca="true" t="shared" si="3" ref="E16:E33">D16/B16*100</f>
        <v>6.4</v>
      </c>
      <c r="F16" s="75">
        <v>70</v>
      </c>
      <c r="G16" s="80">
        <f t="shared" si="1"/>
        <v>26</v>
      </c>
      <c r="H16" s="35">
        <f t="shared" si="2"/>
        <v>37.142857142857146</v>
      </c>
    </row>
    <row r="17" spans="1:8" ht="18" customHeight="1">
      <c r="A17" s="32" t="s">
        <v>12</v>
      </c>
      <c r="B17" s="75">
        <v>1300</v>
      </c>
      <c r="C17" s="77">
        <v>397</v>
      </c>
      <c r="D17" s="75">
        <v>397</v>
      </c>
      <c r="E17" s="33">
        <f t="shared" si="3"/>
        <v>30.538461538461537</v>
      </c>
      <c r="F17" s="75"/>
      <c r="G17" s="80">
        <f t="shared" si="1"/>
        <v>397</v>
      </c>
      <c r="H17" s="35"/>
    </row>
    <row r="18" spans="1:8" ht="18" customHeight="1">
      <c r="A18" s="32" t="s">
        <v>24</v>
      </c>
      <c r="B18" s="75">
        <v>2400</v>
      </c>
      <c r="C18" s="77">
        <v>134</v>
      </c>
      <c r="D18" s="75">
        <v>134</v>
      </c>
      <c r="E18" s="33">
        <f t="shared" si="3"/>
        <v>5.583333333333333</v>
      </c>
      <c r="F18" s="75">
        <v>76</v>
      </c>
      <c r="G18" s="80">
        <f t="shared" si="1"/>
        <v>58</v>
      </c>
      <c r="H18" s="35">
        <f t="shared" si="2"/>
        <v>76.31578947368422</v>
      </c>
    </row>
    <row r="19" spans="1:8" ht="18" customHeight="1">
      <c r="A19" s="58" t="s">
        <v>92</v>
      </c>
      <c r="B19" s="75">
        <v>500</v>
      </c>
      <c r="C19" s="77"/>
      <c r="D19" s="75"/>
      <c r="E19" s="33">
        <f t="shared" si="3"/>
        <v>0</v>
      </c>
      <c r="F19" s="75"/>
      <c r="G19" s="80">
        <f t="shared" si="1"/>
        <v>0</v>
      </c>
      <c r="H19" s="35"/>
    </row>
    <row r="20" spans="1:8" ht="18" customHeight="1">
      <c r="A20" s="36" t="s">
        <v>14</v>
      </c>
      <c r="B20" s="78">
        <f>B21+B28+B29+B30+B31+B32+B33+B34</f>
        <v>22000</v>
      </c>
      <c r="C20" s="78">
        <f>SUM(C21+'预算收入'!C28+'预算收入'!C29+'预算收入'!C31+'预算收入'!C34+'预算收入'!C30+'预算收入'!C33)</f>
        <v>618</v>
      </c>
      <c r="D20" s="78">
        <f>SUM(D21+'预算收入'!D28+'预算收入'!D29+'预算收入'!D31+'预算收入'!D33+'预算收入'!D34+'预算收入'!D30+'预算收入'!D32)</f>
        <v>618</v>
      </c>
      <c r="E20" s="37">
        <f t="shared" si="3"/>
        <v>2.809090909090909</v>
      </c>
      <c r="F20" s="78">
        <f>SUM(F21+'预算收入'!F28+'预算收入'!F29+'预算收入'!F31+'预算收入'!F33+'预算收入'!F34+'预算收入'!F30+F32)</f>
        <v>1650</v>
      </c>
      <c r="G20" s="78">
        <f>D20-F20</f>
        <v>-1032</v>
      </c>
      <c r="H20" s="31">
        <f>G20/F20*100</f>
        <v>-62.54545454545455</v>
      </c>
    </row>
    <row r="21" spans="1:8" ht="18" customHeight="1">
      <c r="A21" s="34" t="s">
        <v>13</v>
      </c>
      <c r="B21" s="75">
        <f>SUM(B22:B27)</f>
        <v>4500</v>
      </c>
      <c r="C21" s="75">
        <v>284</v>
      </c>
      <c r="D21" s="75">
        <f>SUM(D22:D27)</f>
        <v>284</v>
      </c>
      <c r="E21" s="33">
        <f>D21/B21*100</f>
        <v>6.311111111111112</v>
      </c>
      <c r="F21" s="75">
        <f>SUM(F22:F27)</f>
        <v>318</v>
      </c>
      <c r="G21" s="75">
        <f>SUM(G22:G27)</f>
        <v>-34</v>
      </c>
      <c r="H21" s="35">
        <f>G21/F21*100</f>
        <v>-10.69182389937107</v>
      </c>
    </row>
    <row r="22" spans="1:8" s="13" customFormat="1" ht="18" customHeight="1">
      <c r="A22" s="38" t="s">
        <v>29</v>
      </c>
      <c r="B22" s="75">
        <v>3100</v>
      </c>
      <c r="C22" s="75">
        <v>278</v>
      </c>
      <c r="D22" s="75">
        <v>278</v>
      </c>
      <c r="E22" s="33">
        <f t="shared" si="3"/>
        <v>8.96774193548387</v>
      </c>
      <c r="F22" s="75">
        <v>268</v>
      </c>
      <c r="G22" s="75">
        <f>D22-F22</f>
        <v>10</v>
      </c>
      <c r="H22" s="35">
        <f>G22/F22*100</f>
        <v>3.731343283582089</v>
      </c>
    </row>
    <row r="23" spans="1:8" s="13" customFormat="1" ht="18" customHeight="1">
      <c r="A23" s="38" t="s">
        <v>30</v>
      </c>
      <c r="B23" s="75">
        <v>100</v>
      </c>
      <c r="C23" s="75">
        <v>10</v>
      </c>
      <c r="D23" s="75">
        <v>10</v>
      </c>
      <c r="E23" s="33">
        <f t="shared" si="3"/>
        <v>10</v>
      </c>
      <c r="F23" s="75">
        <v>10</v>
      </c>
      <c r="G23" s="75">
        <f>D23-F23</f>
        <v>0</v>
      </c>
      <c r="H23" s="35">
        <f>G23/F23*100</f>
        <v>0</v>
      </c>
    </row>
    <row r="24" spans="1:8" s="13" customFormat="1" ht="18" customHeight="1">
      <c r="A24" s="38" t="s">
        <v>31</v>
      </c>
      <c r="B24" s="75">
        <v>600</v>
      </c>
      <c r="C24" s="75"/>
      <c r="D24" s="75"/>
      <c r="E24" s="33">
        <f t="shared" si="3"/>
        <v>0</v>
      </c>
      <c r="F24" s="75"/>
      <c r="G24" s="75"/>
      <c r="H24" s="35"/>
    </row>
    <row r="25" spans="1:8" s="13" customFormat="1" ht="18" customHeight="1">
      <c r="A25" s="38" t="s">
        <v>32</v>
      </c>
      <c r="B25" s="75">
        <v>600</v>
      </c>
      <c r="C25" s="75">
        <v>-4</v>
      </c>
      <c r="D25" s="75">
        <v>-4</v>
      </c>
      <c r="E25" s="33">
        <f t="shared" si="3"/>
        <v>-0.6666666666666667</v>
      </c>
      <c r="F25" s="75">
        <v>8</v>
      </c>
      <c r="G25" s="75">
        <f>D25-F25</f>
        <v>-12</v>
      </c>
      <c r="H25" s="35">
        <f aca="true" t="shared" si="4" ref="H24:H34">G25/F25*100</f>
        <v>-150</v>
      </c>
    </row>
    <row r="26" spans="1:8" s="13" customFormat="1" ht="18" customHeight="1">
      <c r="A26" s="38" t="s">
        <v>89</v>
      </c>
      <c r="B26" s="75"/>
      <c r="C26" s="75"/>
      <c r="D26" s="75"/>
      <c r="E26" s="33"/>
      <c r="F26" s="75"/>
      <c r="G26" s="75">
        <f>D26-F26</f>
        <v>0</v>
      </c>
      <c r="H26" s="35"/>
    </row>
    <row r="27" spans="1:8" s="13" customFormat="1" ht="18" customHeight="1">
      <c r="A27" s="38" t="s">
        <v>33</v>
      </c>
      <c r="B27" s="75">
        <v>100</v>
      </c>
      <c r="C27" s="75"/>
      <c r="D27" s="75"/>
      <c r="E27" s="33">
        <f t="shared" si="3"/>
        <v>0</v>
      </c>
      <c r="F27" s="75">
        <v>32</v>
      </c>
      <c r="G27" s="75">
        <f>D27-F27</f>
        <v>-32</v>
      </c>
      <c r="H27" s="35">
        <f t="shared" si="4"/>
        <v>-100</v>
      </c>
    </row>
    <row r="28" spans="1:8" s="13" customFormat="1" ht="18" customHeight="1">
      <c r="A28" s="32" t="s">
        <v>34</v>
      </c>
      <c r="B28" s="75">
        <v>4000</v>
      </c>
      <c r="C28" s="75">
        <v>37</v>
      </c>
      <c r="D28" s="75">
        <v>37</v>
      </c>
      <c r="E28" s="33">
        <f t="shared" si="3"/>
        <v>0.9249999999999999</v>
      </c>
      <c r="F28" s="75">
        <v>452</v>
      </c>
      <c r="G28" s="75">
        <f>D28-F28</f>
        <v>-415</v>
      </c>
      <c r="H28" s="35">
        <f t="shared" si="4"/>
        <v>-91.8141592920354</v>
      </c>
    </row>
    <row r="29" spans="1:8" s="13" customFormat="1" ht="18" customHeight="1">
      <c r="A29" s="32" t="s">
        <v>35</v>
      </c>
      <c r="B29" s="75">
        <v>2000</v>
      </c>
      <c r="C29" s="75">
        <v>68</v>
      </c>
      <c r="D29" s="75">
        <v>68</v>
      </c>
      <c r="E29" s="33">
        <f t="shared" si="3"/>
        <v>3.4000000000000004</v>
      </c>
      <c r="F29" s="75">
        <v>107</v>
      </c>
      <c r="G29" s="75">
        <f>D29-F29</f>
        <v>-39</v>
      </c>
      <c r="H29" s="35">
        <f t="shared" si="4"/>
        <v>-36.44859813084112</v>
      </c>
    </row>
    <row r="30" spans="1:8" s="13" customFormat="1" ht="18" customHeight="1">
      <c r="A30" s="32" t="s">
        <v>36</v>
      </c>
      <c r="B30" s="75"/>
      <c r="C30" s="75"/>
      <c r="D30" s="75"/>
      <c r="E30" s="33"/>
      <c r="F30" s="75"/>
      <c r="G30" s="75"/>
      <c r="H30" s="35"/>
    </row>
    <row r="31" spans="1:8" s="13" customFormat="1" ht="18" customHeight="1">
      <c r="A31" s="32" t="s">
        <v>37</v>
      </c>
      <c r="B31" s="75">
        <v>10300</v>
      </c>
      <c r="C31" s="75">
        <v>29</v>
      </c>
      <c r="D31" s="75">
        <v>29</v>
      </c>
      <c r="E31" s="33">
        <f t="shared" si="3"/>
        <v>0.2815533980582524</v>
      </c>
      <c r="F31" s="75">
        <v>711</v>
      </c>
      <c r="G31" s="75">
        <f>D31-F31</f>
        <v>-682</v>
      </c>
      <c r="H31" s="35">
        <f t="shared" si="4"/>
        <v>-95.9212376933896</v>
      </c>
    </row>
    <row r="32" spans="1:8" s="13" customFormat="1" ht="18" customHeight="1">
      <c r="A32" s="32" t="s">
        <v>38</v>
      </c>
      <c r="B32" s="75">
        <v>500</v>
      </c>
      <c r="C32" s="75"/>
      <c r="D32" s="75"/>
      <c r="E32" s="33">
        <f t="shared" si="3"/>
        <v>0</v>
      </c>
      <c r="F32" s="75">
        <v>51</v>
      </c>
      <c r="G32" s="75">
        <f>D32-F32</f>
        <v>-51</v>
      </c>
      <c r="H32" s="35">
        <f t="shared" si="4"/>
        <v>-100</v>
      </c>
    </row>
    <row r="33" spans="1:8" s="13" customFormat="1" ht="18" customHeight="1">
      <c r="A33" s="32" t="s">
        <v>39</v>
      </c>
      <c r="B33" s="75">
        <v>700</v>
      </c>
      <c r="C33" s="75"/>
      <c r="D33" s="75"/>
      <c r="E33" s="33">
        <f t="shared" si="3"/>
        <v>0</v>
      </c>
      <c r="F33" s="75"/>
      <c r="G33" s="75">
        <f aca="true" t="shared" si="5" ref="G33:G46">D33-F33</f>
        <v>0</v>
      </c>
      <c r="H33" s="35"/>
    </row>
    <row r="34" spans="1:8" s="13" customFormat="1" ht="18" customHeight="1">
      <c r="A34" s="32" t="s">
        <v>40</v>
      </c>
      <c r="B34" s="75"/>
      <c r="C34" s="75">
        <v>200</v>
      </c>
      <c r="D34" s="75">
        <v>200</v>
      </c>
      <c r="E34" s="33"/>
      <c r="F34" s="75">
        <v>11</v>
      </c>
      <c r="G34" s="75">
        <f t="shared" si="5"/>
        <v>189</v>
      </c>
      <c r="H34" s="35">
        <f t="shared" si="4"/>
        <v>1718.1818181818182</v>
      </c>
    </row>
    <row r="35" spans="1:8" s="17" customFormat="1" ht="18" customHeight="1">
      <c r="A35" s="10" t="s">
        <v>41</v>
      </c>
      <c r="B35" s="76">
        <f>SUM(B36:B40)</f>
        <v>13300</v>
      </c>
      <c r="C35" s="76">
        <f>SUM(C36:C40)</f>
        <v>-119</v>
      </c>
      <c r="D35" s="76">
        <f>SUM(D36:D40)</f>
        <v>-119</v>
      </c>
      <c r="E35" s="15">
        <f>D35/B35*100</f>
        <v>-0.894736842105263</v>
      </c>
      <c r="F35" s="76">
        <f>SUM(F36:F40)</f>
        <v>278</v>
      </c>
      <c r="G35" s="76">
        <f t="shared" si="5"/>
        <v>-397</v>
      </c>
      <c r="H35" s="16">
        <f aca="true" t="shared" si="6" ref="H35:H49">G35/F35*100</f>
        <v>-142.80575539568346</v>
      </c>
    </row>
    <row r="36" spans="1:8" s="13" customFormat="1" ht="18" customHeight="1">
      <c r="A36" s="32" t="s">
        <v>42</v>
      </c>
      <c r="B36" s="79"/>
      <c r="C36" s="75"/>
      <c r="D36" s="75"/>
      <c r="E36" s="40"/>
      <c r="F36" s="75">
        <v>6</v>
      </c>
      <c r="G36" s="75">
        <f t="shared" si="5"/>
        <v>-6</v>
      </c>
      <c r="H36" s="35">
        <f t="shared" si="6"/>
        <v>-100</v>
      </c>
    </row>
    <row r="37" spans="1:8" s="13" customFormat="1" ht="18" customHeight="1">
      <c r="A37" s="32" t="s">
        <v>43</v>
      </c>
      <c r="B37" s="75"/>
      <c r="C37" s="75"/>
      <c r="D37" s="75"/>
      <c r="E37" s="40"/>
      <c r="F37" s="75"/>
      <c r="G37" s="75">
        <f t="shared" si="5"/>
        <v>0</v>
      </c>
      <c r="H37" s="35"/>
    </row>
    <row r="38" spans="1:8" s="13" customFormat="1" ht="18" customHeight="1">
      <c r="A38" s="32" t="s">
        <v>44</v>
      </c>
      <c r="B38" s="75">
        <v>13000</v>
      </c>
      <c r="C38" s="75">
        <v>-119</v>
      </c>
      <c r="D38" s="75">
        <v>-119</v>
      </c>
      <c r="E38" s="40">
        <f>D38/B38*100</f>
        <v>-0.9153846153846154</v>
      </c>
      <c r="F38" s="75">
        <v>272</v>
      </c>
      <c r="G38" s="75">
        <f t="shared" si="5"/>
        <v>-391</v>
      </c>
      <c r="H38" s="35">
        <f t="shared" si="6"/>
        <v>-143.75</v>
      </c>
    </row>
    <row r="39" spans="1:8" s="13" customFormat="1" ht="18" customHeight="1">
      <c r="A39" s="32" t="s">
        <v>73</v>
      </c>
      <c r="B39" s="75"/>
      <c r="C39" s="75"/>
      <c r="D39" s="75"/>
      <c r="E39" s="40"/>
      <c r="F39" s="75"/>
      <c r="G39" s="75">
        <f t="shared" si="5"/>
        <v>0</v>
      </c>
      <c r="H39" s="35"/>
    </row>
    <row r="40" spans="1:8" s="13" customFormat="1" ht="18" customHeight="1">
      <c r="A40" s="32" t="s">
        <v>45</v>
      </c>
      <c r="B40" s="75">
        <v>300</v>
      </c>
      <c r="C40" s="75"/>
      <c r="D40" s="75"/>
      <c r="E40" s="40">
        <f aca="true" t="shared" si="7" ref="E39:E49">D40/B40*100</f>
        <v>0</v>
      </c>
      <c r="F40" s="75"/>
      <c r="G40" s="75">
        <f t="shared" si="5"/>
        <v>0</v>
      </c>
      <c r="H40" s="35"/>
    </row>
    <row r="41" spans="1:8" s="17" customFormat="1" ht="18" customHeight="1">
      <c r="A41" s="10" t="s">
        <v>46</v>
      </c>
      <c r="B41" s="76">
        <f>SUM(B42:B49)</f>
        <v>110163</v>
      </c>
      <c r="C41" s="76">
        <f>SUM(C42:C49)</f>
        <v>5502</v>
      </c>
      <c r="D41" s="76">
        <f>SUM(D42:D49)</f>
        <v>5502</v>
      </c>
      <c r="E41" s="15">
        <f t="shared" si="7"/>
        <v>4.994417363361564</v>
      </c>
      <c r="F41" s="76">
        <f>SUM(F42:F49)</f>
        <v>3322</v>
      </c>
      <c r="G41" s="76">
        <f t="shared" si="5"/>
        <v>2180</v>
      </c>
      <c r="H41" s="16">
        <f t="shared" si="6"/>
        <v>65.62311860325106</v>
      </c>
    </row>
    <row r="42" spans="1:8" s="13" customFormat="1" ht="18" customHeight="1">
      <c r="A42" s="39" t="s">
        <v>47</v>
      </c>
      <c r="B42" s="79">
        <v>45300</v>
      </c>
      <c r="C42" s="79">
        <v>1845</v>
      </c>
      <c r="D42" s="79">
        <v>1845</v>
      </c>
      <c r="E42" s="40">
        <f t="shared" si="7"/>
        <v>4.072847682119205</v>
      </c>
      <c r="F42" s="79">
        <v>1380</v>
      </c>
      <c r="G42" s="75">
        <f t="shared" si="5"/>
        <v>465</v>
      </c>
      <c r="H42" s="35">
        <f t="shared" si="6"/>
        <v>33.69565217391305</v>
      </c>
    </row>
    <row r="43" spans="1:8" s="13" customFormat="1" ht="18" customHeight="1">
      <c r="A43" s="32" t="s">
        <v>49</v>
      </c>
      <c r="B43" s="75">
        <v>15318</v>
      </c>
      <c r="C43" s="79">
        <v>1863</v>
      </c>
      <c r="D43" s="75">
        <v>1863</v>
      </c>
      <c r="E43" s="40">
        <f>D43/B43*100</f>
        <v>12.162162162162163</v>
      </c>
      <c r="F43" s="75">
        <v>1155</v>
      </c>
      <c r="G43" s="75">
        <f>D43-F43</f>
        <v>708</v>
      </c>
      <c r="H43" s="35">
        <f>G43/F43*100</f>
        <v>61.298701298701296</v>
      </c>
    </row>
    <row r="44" spans="1:8" s="13" customFormat="1" ht="18" customHeight="1">
      <c r="A44" s="32" t="s">
        <v>50</v>
      </c>
      <c r="B44" s="75">
        <v>7880</v>
      </c>
      <c r="C44" s="79"/>
      <c r="D44" s="75"/>
      <c r="E44" s="40">
        <f>D44/B44*100</f>
        <v>0</v>
      </c>
      <c r="F44" s="75"/>
      <c r="G44" s="75"/>
      <c r="H44" s="35"/>
    </row>
    <row r="45" spans="1:8" s="13" customFormat="1" ht="18" customHeight="1">
      <c r="A45" s="32" t="s">
        <v>51</v>
      </c>
      <c r="B45" s="75">
        <v>16689</v>
      </c>
      <c r="C45" s="79"/>
      <c r="D45" s="75"/>
      <c r="E45" s="40">
        <f>D45/B45*100</f>
        <v>0</v>
      </c>
      <c r="F45" s="75"/>
      <c r="G45" s="75"/>
      <c r="H45" s="35"/>
    </row>
    <row r="46" spans="1:8" s="13" customFormat="1" ht="18" customHeight="1">
      <c r="A46" s="32" t="s">
        <v>48</v>
      </c>
      <c r="B46" s="75">
        <v>1447</v>
      </c>
      <c r="C46" s="79">
        <v>69</v>
      </c>
      <c r="D46" s="75">
        <v>69</v>
      </c>
      <c r="E46" s="40">
        <f t="shared" si="7"/>
        <v>4.768486523842433</v>
      </c>
      <c r="F46" s="75">
        <v>138</v>
      </c>
      <c r="G46" s="75">
        <f t="shared" si="5"/>
        <v>-69</v>
      </c>
      <c r="H46" s="35">
        <f t="shared" si="6"/>
        <v>-50</v>
      </c>
    </row>
    <row r="47" spans="1:8" s="13" customFormat="1" ht="18" customHeight="1">
      <c r="A47" s="32" t="s">
        <v>52</v>
      </c>
      <c r="B47" s="75">
        <v>1881</v>
      </c>
      <c r="C47" s="79">
        <v>119</v>
      </c>
      <c r="D47" s="75">
        <v>119</v>
      </c>
      <c r="E47" s="40">
        <f t="shared" si="7"/>
        <v>6.3264221158958</v>
      </c>
      <c r="F47" s="75">
        <v>105</v>
      </c>
      <c r="G47" s="75">
        <f aca="true" t="shared" si="8" ref="G47:G52">D47-F47</f>
        <v>14</v>
      </c>
      <c r="H47" s="35">
        <f t="shared" si="6"/>
        <v>13.333333333333334</v>
      </c>
    </row>
    <row r="48" spans="1:8" s="13" customFormat="1" ht="18" customHeight="1">
      <c r="A48" s="32" t="s">
        <v>53</v>
      </c>
      <c r="B48" s="75">
        <v>1307</v>
      </c>
      <c r="C48" s="79">
        <v>106</v>
      </c>
      <c r="D48" s="75">
        <v>106</v>
      </c>
      <c r="E48" s="40">
        <f t="shared" si="7"/>
        <v>8.11017597551645</v>
      </c>
      <c r="F48" s="75">
        <v>29</v>
      </c>
      <c r="G48" s="75">
        <f t="shared" si="8"/>
        <v>77</v>
      </c>
      <c r="H48" s="35">
        <f t="shared" si="6"/>
        <v>265.51724137931035</v>
      </c>
    </row>
    <row r="49" spans="1:8" s="13" customFormat="1" ht="18" customHeight="1">
      <c r="A49" s="32" t="s">
        <v>74</v>
      </c>
      <c r="B49" s="75">
        <v>20341</v>
      </c>
      <c r="C49" s="79">
        <v>1500</v>
      </c>
      <c r="D49" s="75">
        <v>1500</v>
      </c>
      <c r="E49" s="40">
        <f t="shared" si="7"/>
        <v>7.374268718352097</v>
      </c>
      <c r="F49" s="75">
        <v>515</v>
      </c>
      <c r="G49" s="75">
        <f t="shared" si="8"/>
        <v>985</v>
      </c>
      <c r="H49" s="35">
        <f t="shared" si="6"/>
        <v>191.2621359223301</v>
      </c>
    </row>
    <row r="50" spans="1:8" s="17" customFormat="1" ht="18" customHeight="1">
      <c r="A50" s="10" t="s">
        <v>54</v>
      </c>
      <c r="B50" s="76">
        <f>B51+B52</f>
        <v>60</v>
      </c>
      <c r="C50" s="76">
        <f>C51+C52</f>
        <v>10</v>
      </c>
      <c r="D50" s="76">
        <f>D51+D52</f>
        <v>10</v>
      </c>
      <c r="E50" s="18">
        <f>D50/B50*100</f>
        <v>16.666666666666664</v>
      </c>
      <c r="F50" s="81">
        <f>F51+F52</f>
        <v>0</v>
      </c>
      <c r="G50" s="81">
        <f t="shared" si="8"/>
        <v>10</v>
      </c>
      <c r="H50" s="20"/>
    </row>
    <row r="51" spans="1:8" s="13" customFormat="1" ht="18" customHeight="1">
      <c r="A51" s="32" t="s">
        <v>55</v>
      </c>
      <c r="B51" s="75"/>
      <c r="C51" s="75"/>
      <c r="D51" s="75"/>
      <c r="E51" s="54"/>
      <c r="F51" s="75"/>
      <c r="G51" s="75">
        <f t="shared" si="8"/>
        <v>0</v>
      </c>
      <c r="H51" s="35"/>
    </row>
    <row r="52" spans="1:8" s="13" customFormat="1" ht="18" customHeight="1">
      <c r="A52" s="32" t="s">
        <v>75</v>
      </c>
      <c r="B52" s="75">
        <v>60</v>
      </c>
      <c r="C52" s="75">
        <v>10</v>
      </c>
      <c r="D52" s="75">
        <v>10</v>
      </c>
      <c r="E52" s="54">
        <f>D52/B52*100</f>
        <v>16.666666666666664</v>
      </c>
      <c r="F52" s="75"/>
      <c r="G52" s="75">
        <f t="shared" si="8"/>
        <v>10</v>
      </c>
      <c r="H52" s="35"/>
    </row>
    <row r="53" spans="1:8" s="17" customFormat="1" ht="18" customHeight="1">
      <c r="A53" s="10" t="s">
        <v>56</v>
      </c>
      <c r="B53" s="76">
        <f>'预算收入'!B6+B35+B41+B50</f>
        <v>211023</v>
      </c>
      <c r="C53" s="76">
        <f>'预算收入'!C6+C35+C41+C50</f>
        <v>12711</v>
      </c>
      <c r="D53" s="76">
        <f>'预算收入'!D6+D35+D41+D50</f>
        <v>12711</v>
      </c>
      <c r="E53" s="16">
        <f>D53/B53*100</f>
        <v>6.02351402453761</v>
      </c>
      <c r="F53" s="76">
        <f>'预算收入'!F6+F35+F41+F50</f>
        <v>11938</v>
      </c>
      <c r="G53" s="76">
        <f>'预算收入'!G6+G35+G41+G50</f>
        <v>773</v>
      </c>
      <c r="H53" s="16">
        <f>G53/F53*100</f>
        <v>6.47512146088122</v>
      </c>
    </row>
  </sheetData>
  <sheetProtection/>
  <mergeCells count="8">
    <mergeCell ref="A1:H1"/>
    <mergeCell ref="A3:A5"/>
    <mergeCell ref="D3:H3"/>
    <mergeCell ref="G4:H4"/>
    <mergeCell ref="D4:D5"/>
    <mergeCell ref="B3:B5"/>
    <mergeCell ref="D2:E2"/>
    <mergeCell ref="C3:C5"/>
  </mergeCells>
  <printOptions horizontalCentered="1"/>
  <pageMargins left="0.7086614173228347" right="0.7480314960629921" top="0.4724409448818898" bottom="0.4724409448818898" header="0.3937007874015748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A22" sqref="A22"/>
    </sheetView>
  </sheetViews>
  <sheetFormatPr defaultColWidth="9.00390625" defaultRowHeight="14.25"/>
  <cols>
    <col min="1" max="1" width="30.50390625" style="0" customWidth="1"/>
    <col min="2" max="8" width="13.25390625" style="0" customWidth="1"/>
  </cols>
  <sheetData>
    <row r="1" spans="1:8" s="48" customFormat="1" ht="36.75" customHeight="1">
      <c r="A1" s="59" t="s">
        <v>91</v>
      </c>
      <c r="B1" s="59"/>
      <c r="C1" s="59"/>
      <c r="D1" s="59"/>
      <c r="E1" s="59"/>
      <c r="F1" s="59"/>
      <c r="G1" s="59"/>
      <c r="H1" s="59"/>
    </row>
    <row r="2" spans="1:8" ht="24" customHeight="1">
      <c r="A2" s="17"/>
      <c r="B2" s="17"/>
      <c r="C2" s="17"/>
      <c r="D2" s="71"/>
      <c r="E2" s="71"/>
      <c r="F2" s="17"/>
      <c r="G2" s="17"/>
      <c r="H2" s="1" t="s">
        <v>0</v>
      </c>
    </row>
    <row r="3" spans="1:8" ht="18" customHeight="1">
      <c r="A3" s="60" t="s">
        <v>3</v>
      </c>
      <c r="B3" s="64" t="s">
        <v>16</v>
      </c>
      <c r="C3" s="64" t="s">
        <v>27</v>
      </c>
      <c r="D3" s="67" t="s">
        <v>25</v>
      </c>
      <c r="E3" s="68"/>
      <c r="F3" s="68"/>
      <c r="G3" s="67"/>
      <c r="H3" s="69"/>
    </row>
    <row r="4" spans="1:8" ht="18" customHeight="1">
      <c r="A4" s="61"/>
      <c r="B4" s="61"/>
      <c r="C4" s="72"/>
      <c r="D4" s="68" t="s">
        <v>17</v>
      </c>
      <c r="E4" s="5" t="s">
        <v>26</v>
      </c>
      <c r="F4" s="3" t="s">
        <v>21</v>
      </c>
      <c r="G4" s="67" t="s">
        <v>22</v>
      </c>
      <c r="H4" s="69"/>
    </row>
    <row r="5" spans="1:8" ht="18" customHeight="1">
      <c r="A5" s="62"/>
      <c r="B5" s="62"/>
      <c r="C5" s="73"/>
      <c r="D5" s="70"/>
      <c r="E5" s="7" t="s">
        <v>1</v>
      </c>
      <c r="F5" s="6" t="s">
        <v>2</v>
      </c>
      <c r="G5" s="4" t="s">
        <v>76</v>
      </c>
      <c r="H5" s="8" t="s">
        <v>77</v>
      </c>
    </row>
    <row r="6" spans="1:8" s="28" customFormat="1" ht="18" customHeight="1">
      <c r="A6" s="12" t="s">
        <v>82</v>
      </c>
      <c r="B6" s="29">
        <f>SUM(B7:B27)</f>
        <v>144223</v>
      </c>
      <c r="C6" s="29">
        <f>SUM(C7:C27)</f>
        <v>10095</v>
      </c>
      <c r="D6" s="29">
        <f>SUM(D7:D27)</f>
        <v>10095</v>
      </c>
      <c r="E6" s="30">
        <f>+D6/B6*100</f>
        <v>6.99957704388343</v>
      </c>
      <c r="F6" s="29">
        <f>SUM(F7:F27)</f>
        <v>20060</v>
      </c>
      <c r="G6" s="29">
        <f>D6-F6</f>
        <v>-9965</v>
      </c>
      <c r="H6" s="31">
        <f>G6/F6*100</f>
        <v>-49.67597208374875</v>
      </c>
    </row>
    <row r="7" spans="1:8" ht="18" customHeight="1">
      <c r="A7" s="41" t="s">
        <v>97</v>
      </c>
      <c r="B7" s="32">
        <v>19749</v>
      </c>
      <c r="C7" s="32">
        <v>1922</v>
      </c>
      <c r="D7" s="32">
        <v>1922</v>
      </c>
      <c r="E7" s="42">
        <f>+D7/B7*100</f>
        <v>9.732138336118284</v>
      </c>
      <c r="F7" s="32">
        <v>2022</v>
      </c>
      <c r="G7" s="43">
        <f>D7-F7</f>
        <v>-100</v>
      </c>
      <c r="H7" s="44">
        <f>G7/F7*100</f>
        <v>-4.945598417408506</v>
      </c>
    </row>
    <row r="8" spans="1:8" ht="18" customHeight="1">
      <c r="A8" s="41" t="s">
        <v>93</v>
      </c>
      <c r="B8" s="32"/>
      <c r="C8" s="52"/>
      <c r="D8" s="32"/>
      <c r="E8" s="42"/>
      <c r="F8" s="32"/>
      <c r="G8" s="43">
        <f>D8-F8</f>
        <v>0</v>
      </c>
      <c r="H8" s="44"/>
    </row>
    <row r="9" spans="1:8" ht="18" customHeight="1">
      <c r="A9" s="41" t="s">
        <v>94</v>
      </c>
      <c r="B9" s="32">
        <v>7464</v>
      </c>
      <c r="C9" s="52">
        <v>515</v>
      </c>
      <c r="D9" s="32">
        <v>515</v>
      </c>
      <c r="E9" s="42">
        <f>+D9/B9*100</f>
        <v>6.899785637727759</v>
      </c>
      <c r="F9" s="32">
        <v>718</v>
      </c>
      <c r="G9" s="43">
        <f>D9-F9</f>
        <v>-203</v>
      </c>
      <c r="H9" s="44">
        <f>G9/F9*100</f>
        <v>-28.27298050139276</v>
      </c>
    </row>
    <row r="10" spans="1:8" ht="16.5" customHeight="1">
      <c r="A10" s="41" t="s">
        <v>95</v>
      </c>
      <c r="B10" s="32">
        <v>31899</v>
      </c>
      <c r="C10" s="52">
        <v>3414</v>
      </c>
      <c r="D10" s="32">
        <v>3414</v>
      </c>
      <c r="E10" s="42">
        <f>+D10/B10*100</f>
        <v>10.702529859870214</v>
      </c>
      <c r="F10" s="32">
        <v>2913</v>
      </c>
      <c r="G10" s="43">
        <f>D10-F10</f>
        <v>501</v>
      </c>
      <c r="H10" s="44">
        <f>G10/F10*100</f>
        <v>17.198764160659113</v>
      </c>
    </row>
    <row r="11" spans="1:8" ht="18" customHeight="1">
      <c r="A11" s="41" t="s">
        <v>96</v>
      </c>
      <c r="B11" s="32">
        <v>1504</v>
      </c>
      <c r="C11" s="52">
        <v>48</v>
      </c>
      <c r="D11" s="32">
        <v>48</v>
      </c>
      <c r="E11" s="42">
        <f>+D11/B11*100</f>
        <v>3.1914893617021276</v>
      </c>
      <c r="F11" s="32">
        <v>1014</v>
      </c>
      <c r="G11" s="43">
        <f>D11-F11</f>
        <v>-966</v>
      </c>
      <c r="H11" s="44">
        <f>G11/F11*100</f>
        <v>-95.26627218934911</v>
      </c>
    </row>
    <row r="12" spans="1:8" ht="18" customHeight="1">
      <c r="A12" s="41" t="s">
        <v>98</v>
      </c>
      <c r="B12" s="32">
        <v>2813</v>
      </c>
      <c r="C12" s="52">
        <v>234</v>
      </c>
      <c r="D12" s="32">
        <v>234</v>
      </c>
      <c r="E12" s="42">
        <f>+D12/B12*100</f>
        <v>8.318521151795236</v>
      </c>
      <c r="F12" s="32">
        <v>307</v>
      </c>
      <c r="G12" s="43">
        <f>D12-F12</f>
        <v>-73</v>
      </c>
      <c r="H12" s="44">
        <f>G12/F12*100</f>
        <v>-23.778501628664493</v>
      </c>
    </row>
    <row r="13" spans="1:8" ht="18" customHeight="1">
      <c r="A13" s="41" t="s">
        <v>99</v>
      </c>
      <c r="B13" s="32">
        <v>27337</v>
      </c>
      <c r="C13" s="52">
        <v>633</v>
      </c>
      <c r="D13" s="32">
        <v>633</v>
      </c>
      <c r="E13" s="42">
        <f>+D13/B13*100</f>
        <v>2.3155430369096828</v>
      </c>
      <c r="F13" s="32">
        <v>2142</v>
      </c>
      <c r="G13" s="43">
        <f>D13-F13</f>
        <v>-1509</v>
      </c>
      <c r="H13" s="44">
        <f>G13/F13*100</f>
        <v>-70.44817927170868</v>
      </c>
    </row>
    <row r="14" spans="1:8" ht="18" customHeight="1">
      <c r="A14" s="41" t="s">
        <v>100</v>
      </c>
      <c r="B14" s="32">
        <v>12180</v>
      </c>
      <c r="C14" s="52">
        <v>752</v>
      </c>
      <c r="D14" s="32">
        <v>752</v>
      </c>
      <c r="E14" s="42">
        <f>+D14/B14*100</f>
        <v>6.174055829228243</v>
      </c>
      <c r="F14" s="32">
        <v>620</v>
      </c>
      <c r="G14" s="43">
        <f>D14-F14</f>
        <v>132</v>
      </c>
      <c r="H14" s="44">
        <f>G14/F14*100</f>
        <v>21.29032258064516</v>
      </c>
    </row>
    <row r="15" spans="1:8" ht="18" customHeight="1">
      <c r="A15" s="41" t="s">
        <v>101</v>
      </c>
      <c r="B15" s="32">
        <v>1247</v>
      </c>
      <c r="C15" s="52">
        <v>319</v>
      </c>
      <c r="D15" s="32">
        <v>319</v>
      </c>
      <c r="E15" s="42">
        <f>+D15/B15*100</f>
        <v>25.581395348837212</v>
      </c>
      <c r="F15" s="32">
        <v>78</v>
      </c>
      <c r="G15" s="43">
        <f>D15-F15</f>
        <v>241</v>
      </c>
      <c r="H15" s="44">
        <f>G15/F15*100</f>
        <v>308.974358974359</v>
      </c>
    </row>
    <row r="16" spans="1:8" ht="18" customHeight="1">
      <c r="A16" s="41" t="s">
        <v>102</v>
      </c>
      <c r="B16" s="32">
        <v>4527</v>
      </c>
      <c r="C16" s="52">
        <v>442</v>
      </c>
      <c r="D16" s="32">
        <v>442</v>
      </c>
      <c r="E16" s="42">
        <f>+D16/B16*100</f>
        <v>9.763640379942567</v>
      </c>
      <c r="F16" s="32">
        <v>2007</v>
      </c>
      <c r="G16" s="43">
        <f>D16-F16</f>
        <v>-1565</v>
      </c>
      <c r="H16" s="44">
        <f>G16/F16*100</f>
        <v>-77.97708021923269</v>
      </c>
    </row>
    <row r="17" spans="1:8" ht="18" customHeight="1">
      <c r="A17" s="41" t="s">
        <v>103</v>
      </c>
      <c r="B17" s="32">
        <v>12551</v>
      </c>
      <c r="C17" s="52">
        <v>839</v>
      </c>
      <c r="D17" s="32">
        <v>839</v>
      </c>
      <c r="E17" s="42">
        <f>+D17/B17*100</f>
        <v>6.684726316628158</v>
      </c>
      <c r="F17" s="32">
        <v>2171</v>
      </c>
      <c r="G17" s="43">
        <f>D17-F17</f>
        <v>-1332</v>
      </c>
      <c r="H17" s="44">
        <f>G17/F17*100</f>
        <v>-61.35421464762783</v>
      </c>
    </row>
    <row r="18" spans="1:8" ht="18" customHeight="1">
      <c r="A18" s="41" t="s">
        <v>104</v>
      </c>
      <c r="B18" s="32">
        <v>1710</v>
      </c>
      <c r="C18" s="52">
        <v>34</v>
      </c>
      <c r="D18" s="32">
        <v>34</v>
      </c>
      <c r="E18" s="42">
        <f>+D18/B18*100</f>
        <v>1.9883040935672516</v>
      </c>
      <c r="F18" s="32">
        <v>40</v>
      </c>
      <c r="G18" s="43">
        <f>D18-F18</f>
        <v>-6</v>
      </c>
      <c r="H18" s="44">
        <f>G18/F18*100</f>
        <v>-15</v>
      </c>
    </row>
    <row r="19" spans="1:8" ht="18" customHeight="1">
      <c r="A19" s="41" t="s">
        <v>87</v>
      </c>
      <c r="B19" s="32">
        <v>707</v>
      </c>
      <c r="C19" s="52">
        <v>48</v>
      </c>
      <c r="D19" s="32">
        <v>48</v>
      </c>
      <c r="E19" s="42">
        <f>+D19/B19*100</f>
        <v>6.789250353606789</v>
      </c>
      <c r="F19" s="32">
        <v>4960</v>
      </c>
      <c r="G19" s="43">
        <f>D19-F19</f>
        <v>-4912</v>
      </c>
      <c r="H19" s="44">
        <f>G19/F19*100</f>
        <v>-99.03225806451613</v>
      </c>
    </row>
    <row r="20" spans="1:8" ht="18" customHeight="1">
      <c r="A20" s="41" t="s">
        <v>105</v>
      </c>
      <c r="B20" s="32">
        <v>892</v>
      </c>
      <c r="C20" s="52">
        <v>221</v>
      </c>
      <c r="D20" s="32">
        <v>221</v>
      </c>
      <c r="E20" s="42">
        <f>+D20/B20*100</f>
        <v>24.77578475336323</v>
      </c>
      <c r="F20" s="32">
        <v>120</v>
      </c>
      <c r="G20" s="43">
        <f>D20-F20</f>
        <v>101</v>
      </c>
      <c r="H20" s="44">
        <f>G20/F20*100</f>
        <v>84.16666666666667</v>
      </c>
    </row>
    <row r="21" spans="1:8" ht="18" customHeight="1">
      <c r="A21" s="41" t="s">
        <v>84</v>
      </c>
      <c r="B21" s="32"/>
      <c r="C21" s="52"/>
      <c r="D21" s="32"/>
      <c r="E21" s="42"/>
      <c r="F21" s="32"/>
      <c r="G21" s="43">
        <f>D21-F21</f>
        <v>0</v>
      </c>
      <c r="H21" s="44"/>
    </row>
    <row r="22" spans="1:8" ht="18" customHeight="1">
      <c r="A22" s="41" t="s">
        <v>106</v>
      </c>
      <c r="B22" s="32">
        <v>1439</v>
      </c>
      <c r="C22" s="52">
        <v>113</v>
      </c>
      <c r="D22" s="32">
        <v>113</v>
      </c>
      <c r="E22" s="42">
        <f>+D22/B22*100</f>
        <v>7.852675469075747</v>
      </c>
      <c r="F22" s="32">
        <v>121</v>
      </c>
      <c r="G22" s="43">
        <f>D22-F22</f>
        <v>-8</v>
      </c>
      <c r="H22" s="44">
        <f>G22/F22*100</f>
        <v>-6.6115702479338845</v>
      </c>
    </row>
    <row r="23" spans="1:8" ht="18" customHeight="1">
      <c r="A23" s="41" t="s">
        <v>83</v>
      </c>
      <c r="B23" s="32">
        <v>5827</v>
      </c>
      <c r="C23" s="52">
        <v>535</v>
      </c>
      <c r="D23" s="32">
        <v>535</v>
      </c>
      <c r="E23" s="42">
        <f>+D23/B23*100</f>
        <v>9.181396945254848</v>
      </c>
      <c r="F23" s="32">
        <v>812</v>
      </c>
      <c r="G23" s="43">
        <f>D23-F23</f>
        <v>-277</v>
      </c>
      <c r="H23" s="44">
        <f>G23/F23*100</f>
        <v>-34.11330049261084</v>
      </c>
    </row>
    <row r="24" spans="1:8" ht="18" customHeight="1">
      <c r="A24" s="41" t="s">
        <v>107</v>
      </c>
      <c r="B24" s="32">
        <v>47</v>
      </c>
      <c r="C24" s="52">
        <v>3</v>
      </c>
      <c r="D24" s="32">
        <v>3</v>
      </c>
      <c r="E24" s="42">
        <f>+D24/B24*100</f>
        <v>6.382978723404255</v>
      </c>
      <c r="F24" s="32">
        <v>15</v>
      </c>
      <c r="G24" s="43">
        <f>D24-F24</f>
        <v>-12</v>
      </c>
      <c r="H24" s="44">
        <f>G24/F24*100</f>
        <v>-80</v>
      </c>
    </row>
    <row r="25" spans="1:8" ht="18" customHeight="1">
      <c r="A25" s="41" t="s">
        <v>85</v>
      </c>
      <c r="B25" s="32">
        <v>2000</v>
      </c>
      <c r="C25" s="52"/>
      <c r="D25" s="32"/>
      <c r="E25" s="42">
        <f>+D25/B25*100</f>
        <v>0</v>
      </c>
      <c r="F25" s="32"/>
      <c r="G25" s="43">
        <f>D25-F25</f>
        <v>0</v>
      </c>
      <c r="H25" s="44"/>
    </row>
    <row r="26" spans="1:8" ht="18" customHeight="1">
      <c r="A26" s="41" t="s">
        <v>108</v>
      </c>
      <c r="B26" s="32">
        <v>8000</v>
      </c>
      <c r="C26" s="52">
        <v>23</v>
      </c>
      <c r="D26" s="32">
        <v>23</v>
      </c>
      <c r="E26" s="42">
        <f>+D26/B26*100</f>
        <v>0.2875</v>
      </c>
      <c r="F26" s="32"/>
      <c r="G26" s="43">
        <f>D26-F26</f>
        <v>23</v>
      </c>
      <c r="H26" s="44"/>
    </row>
    <row r="27" spans="1:8" ht="18" customHeight="1">
      <c r="A27" s="41" t="s">
        <v>86</v>
      </c>
      <c r="B27" s="32">
        <v>2330</v>
      </c>
      <c r="C27" s="52"/>
      <c r="D27" s="32"/>
      <c r="E27" s="42">
        <f>+D27/B27*100</f>
        <v>0</v>
      </c>
      <c r="F27" s="32"/>
      <c r="G27" s="43">
        <f>D27-F27</f>
        <v>0</v>
      </c>
      <c r="H27" s="44"/>
    </row>
    <row r="28" spans="1:8" ht="17.25" customHeight="1">
      <c r="A28" s="10" t="s">
        <v>78</v>
      </c>
      <c r="B28" s="22">
        <f>SUM(B29:B37)</f>
        <v>13300</v>
      </c>
      <c r="C28" s="51">
        <f>SUM(C29:C37)</f>
        <v>716</v>
      </c>
      <c r="D28" s="22">
        <f>SUM(D29:D37)</f>
        <v>716</v>
      </c>
      <c r="E28" s="23">
        <f>+D28/B28*100</f>
        <v>5.383458646616542</v>
      </c>
      <c r="F28" s="22">
        <f>SUM(F29:F37)</f>
        <v>5222</v>
      </c>
      <c r="G28" s="22">
        <f aca="true" t="shared" si="0" ref="G28:G37">D28-F28</f>
        <v>-4506</v>
      </c>
      <c r="H28" s="16">
        <f>G28/F28*100</f>
        <v>-86.2887782458828</v>
      </c>
    </row>
    <row r="29" spans="1:8" ht="17.25" customHeight="1">
      <c r="A29" s="38" t="s">
        <v>57</v>
      </c>
      <c r="B29" s="45"/>
      <c r="C29" s="45"/>
      <c r="D29" s="45"/>
      <c r="E29" s="42"/>
      <c r="F29" s="45"/>
      <c r="G29" s="52">
        <f t="shared" si="0"/>
        <v>0</v>
      </c>
      <c r="H29" s="44"/>
    </row>
    <row r="30" spans="1:8" ht="17.25" customHeight="1">
      <c r="A30" s="32" t="s">
        <v>58</v>
      </c>
      <c r="B30" s="46"/>
      <c r="C30" s="45"/>
      <c r="D30" s="32"/>
      <c r="E30" s="42"/>
      <c r="F30" s="32"/>
      <c r="G30" s="52">
        <f t="shared" si="0"/>
        <v>0</v>
      </c>
      <c r="H30" s="44"/>
    </row>
    <row r="31" spans="1:8" ht="17.25" customHeight="1">
      <c r="A31" s="32" t="s">
        <v>59</v>
      </c>
      <c r="B31" s="46"/>
      <c r="C31" s="45"/>
      <c r="D31" s="32"/>
      <c r="E31" s="42"/>
      <c r="F31" s="32"/>
      <c r="G31" s="52">
        <f t="shared" si="0"/>
        <v>0</v>
      </c>
      <c r="H31" s="44"/>
    </row>
    <row r="32" spans="1:8" ht="17.25" customHeight="1">
      <c r="A32" s="32" t="s">
        <v>60</v>
      </c>
      <c r="B32" s="46">
        <v>13300</v>
      </c>
      <c r="C32" s="45">
        <v>710</v>
      </c>
      <c r="D32" s="32">
        <v>710</v>
      </c>
      <c r="E32" s="42">
        <f aca="true" t="shared" si="1" ref="E29:E37">+D32/B32*100</f>
        <v>5.338345864661654</v>
      </c>
      <c r="F32" s="32">
        <v>5222</v>
      </c>
      <c r="G32" s="32">
        <f t="shared" si="0"/>
        <v>-4512</v>
      </c>
      <c r="H32" s="44">
        <f aca="true" t="shared" si="2" ref="H29:H37">G32/F32*100</f>
        <v>-86.40367675220222</v>
      </c>
    </row>
    <row r="33" spans="1:8" ht="17.25" customHeight="1">
      <c r="A33" s="32" t="s">
        <v>61</v>
      </c>
      <c r="B33" s="46"/>
      <c r="C33" s="45"/>
      <c r="D33" s="32"/>
      <c r="E33" s="42"/>
      <c r="F33" s="32"/>
      <c r="G33" s="52">
        <f t="shared" si="0"/>
        <v>0</v>
      </c>
      <c r="H33" s="44"/>
    </row>
    <row r="34" spans="1:8" ht="17.25" customHeight="1">
      <c r="A34" s="32" t="s">
        <v>62</v>
      </c>
      <c r="B34" s="46"/>
      <c r="C34" s="45"/>
      <c r="D34" s="32"/>
      <c r="E34" s="42"/>
      <c r="F34" s="46"/>
      <c r="G34" s="52">
        <f t="shared" si="0"/>
        <v>0</v>
      </c>
      <c r="H34" s="44"/>
    </row>
    <row r="35" spans="1:8" ht="17.25" customHeight="1">
      <c r="A35" s="32" t="s">
        <v>87</v>
      </c>
      <c r="B35" s="46"/>
      <c r="C35" s="45"/>
      <c r="D35" s="32"/>
      <c r="E35" s="42"/>
      <c r="F35" s="46"/>
      <c r="G35" s="52">
        <f t="shared" si="0"/>
        <v>0</v>
      </c>
      <c r="H35" s="44"/>
    </row>
    <row r="36" spans="1:8" ht="17.25" customHeight="1">
      <c r="A36" s="32" t="s">
        <v>63</v>
      </c>
      <c r="B36" s="46"/>
      <c r="C36" s="45"/>
      <c r="D36" s="32"/>
      <c r="E36" s="42"/>
      <c r="F36" s="46"/>
      <c r="G36" s="52">
        <f t="shared" si="0"/>
        <v>0</v>
      </c>
      <c r="H36" s="44"/>
    </row>
    <row r="37" spans="1:8" ht="17.25" customHeight="1">
      <c r="A37" s="32" t="s">
        <v>64</v>
      </c>
      <c r="B37" s="46"/>
      <c r="C37" s="45">
        <v>6</v>
      </c>
      <c r="D37" s="46">
        <v>6</v>
      </c>
      <c r="E37" s="42"/>
      <c r="F37" s="46"/>
      <c r="G37" s="52">
        <f t="shared" si="0"/>
        <v>6</v>
      </c>
      <c r="H37" s="44"/>
    </row>
    <row r="38" spans="1:8" ht="17.25" customHeight="1">
      <c r="A38" s="10" t="s">
        <v>79</v>
      </c>
      <c r="B38" s="22">
        <f>SUM(B39:B46)</f>
        <v>113060</v>
      </c>
      <c r="C38" s="22">
        <f>SUM(C39:C46)</f>
        <v>5243</v>
      </c>
      <c r="D38" s="22">
        <f>SUM(D39:D46)</f>
        <v>5243</v>
      </c>
      <c r="E38" s="25">
        <f>+D38/B38*100</f>
        <v>4.637360693437113</v>
      </c>
      <c r="F38" s="22">
        <f>SUM(F39:F46)</f>
        <v>3114</v>
      </c>
      <c r="G38" s="22">
        <f>D38-F38</f>
        <v>2129</v>
      </c>
      <c r="H38" s="26">
        <f>G38/F38*100</f>
        <v>68.36865767501605</v>
      </c>
    </row>
    <row r="39" spans="1:8" ht="17.25" customHeight="1">
      <c r="A39" s="39" t="s">
        <v>109</v>
      </c>
      <c r="B39" s="39">
        <v>48437</v>
      </c>
      <c r="C39" s="46">
        <v>1775</v>
      </c>
      <c r="D39" s="46">
        <v>1775</v>
      </c>
      <c r="E39" s="42">
        <f>+D39/B39*100</f>
        <v>3.6645539566860044</v>
      </c>
      <c r="F39" s="46">
        <v>1297</v>
      </c>
      <c r="G39" s="32">
        <f>D39-F39</f>
        <v>478</v>
      </c>
      <c r="H39" s="47">
        <f>G39/F39*100</f>
        <v>36.85427910562837</v>
      </c>
    </row>
    <row r="40" spans="1:8" ht="17.25" customHeight="1">
      <c r="A40" s="52" t="s">
        <v>110</v>
      </c>
      <c r="B40" s="32">
        <v>15629</v>
      </c>
      <c r="C40" s="46">
        <v>1707</v>
      </c>
      <c r="D40" s="46">
        <v>1707</v>
      </c>
      <c r="E40" s="42">
        <f>+D40/B40*100</f>
        <v>10.922003966984452</v>
      </c>
      <c r="F40" s="46">
        <v>1056</v>
      </c>
      <c r="G40" s="32">
        <f>D40-F40</f>
        <v>651</v>
      </c>
      <c r="H40" s="47">
        <f>G40/F40*100</f>
        <v>61.64772727272727</v>
      </c>
    </row>
    <row r="41" spans="1:8" ht="17.25" customHeight="1">
      <c r="A41" s="32" t="s">
        <v>66</v>
      </c>
      <c r="B41" s="32">
        <v>6018</v>
      </c>
      <c r="C41" s="46"/>
      <c r="D41" s="46"/>
      <c r="E41" s="42">
        <f>+D41/B41*100</f>
        <v>0</v>
      </c>
      <c r="F41" s="46"/>
      <c r="G41" s="32"/>
      <c r="H41" s="47"/>
    </row>
    <row r="42" spans="1:8" ht="17.25" customHeight="1">
      <c r="A42" s="32" t="s">
        <v>67</v>
      </c>
      <c r="B42" s="32">
        <v>17077</v>
      </c>
      <c r="C42" s="46"/>
      <c r="D42" s="46"/>
      <c r="E42" s="42">
        <f>+D42/B42*100</f>
        <v>0</v>
      </c>
      <c r="F42" s="46"/>
      <c r="G42" s="32"/>
      <c r="H42" s="47"/>
    </row>
    <row r="43" spans="1:8" ht="17.25" customHeight="1">
      <c r="A43" s="52" t="s">
        <v>65</v>
      </c>
      <c r="B43" s="32">
        <v>2218</v>
      </c>
      <c r="C43" s="46">
        <v>67</v>
      </c>
      <c r="D43" s="46">
        <v>67</v>
      </c>
      <c r="E43" s="42">
        <f>+D43/B43*100</f>
        <v>3.0207394048692517</v>
      </c>
      <c r="F43" s="46">
        <v>133</v>
      </c>
      <c r="G43" s="32">
        <f>D43-F43</f>
        <v>-66</v>
      </c>
      <c r="H43" s="47">
        <f>G43/F43*100</f>
        <v>-49.62406015037594</v>
      </c>
    </row>
    <row r="44" spans="1:8" ht="17.25" customHeight="1">
      <c r="A44" s="32" t="s">
        <v>68</v>
      </c>
      <c r="B44" s="32">
        <v>2300</v>
      </c>
      <c r="C44" s="46">
        <v>103</v>
      </c>
      <c r="D44" s="46">
        <v>103</v>
      </c>
      <c r="E44" s="42">
        <f>+D44/B44*100</f>
        <v>4.478260869565218</v>
      </c>
      <c r="F44" s="46">
        <v>94</v>
      </c>
      <c r="G44" s="32">
        <f>D44-F44</f>
        <v>9</v>
      </c>
      <c r="H44" s="47">
        <f>G44/F44*100</f>
        <v>9.574468085106384</v>
      </c>
    </row>
    <row r="45" spans="1:8" ht="17.25" customHeight="1">
      <c r="A45" s="32" t="s">
        <v>69</v>
      </c>
      <c r="B45" s="32">
        <v>1040</v>
      </c>
      <c r="C45" s="46">
        <v>91</v>
      </c>
      <c r="D45" s="46">
        <v>91</v>
      </c>
      <c r="E45" s="42">
        <f>+D45/B45*100</f>
        <v>8.75</v>
      </c>
      <c r="F45" s="46">
        <v>26</v>
      </c>
      <c r="G45" s="32">
        <f>D45-F45</f>
        <v>65</v>
      </c>
      <c r="H45" s="47">
        <f>G45/F45*100</f>
        <v>250</v>
      </c>
    </row>
    <row r="46" spans="1:8" ht="17.25" customHeight="1">
      <c r="A46" s="32" t="s">
        <v>88</v>
      </c>
      <c r="B46" s="32">
        <v>20341</v>
      </c>
      <c r="C46" s="46">
        <v>1500</v>
      </c>
      <c r="D46" s="46">
        <v>1500</v>
      </c>
      <c r="E46" s="42">
        <f>+D46/B46*100</f>
        <v>7.374268718352097</v>
      </c>
      <c r="F46" s="46">
        <v>508</v>
      </c>
      <c r="G46" s="52">
        <f>D46-F46</f>
        <v>992</v>
      </c>
      <c r="H46" s="47">
        <f>G46/F46*100</f>
        <v>195.2755905511811</v>
      </c>
    </row>
    <row r="47" spans="1:8" ht="17.25" customHeight="1">
      <c r="A47" s="10" t="s">
        <v>70</v>
      </c>
      <c r="B47" s="14">
        <f>B48</f>
        <v>60</v>
      </c>
      <c r="C47" s="14">
        <f>C48</f>
        <v>0</v>
      </c>
      <c r="D47" s="27">
        <f>D48</f>
        <v>0</v>
      </c>
      <c r="E47" s="55">
        <f aca="true" t="shared" si="3" ref="E44:E49">+D47/B47*100</f>
        <v>0</v>
      </c>
      <c r="F47" s="56"/>
      <c r="G47" s="19"/>
      <c r="H47" s="57"/>
    </row>
    <row r="48" spans="1:8" ht="17.25" customHeight="1">
      <c r="A48" s="11" t="s">
        <v>80</v>
      </c>
      <c r="B48" s="21">
        <v>60</v>
      </c>
      <c r="C48" s="24"/>
      <c r="D48" s="24"/>
      <c r="E48" s="42">
        <f t="shared" si="3"/>
        <v>0</v>
      </c>
      <c r="F48" s="24"/>
      <c r="G48" s="21"/>
      <c r="H48" s="47"/>
    </row>
    <row r="49" spans="1:8" ht="17.25" customHeight="1">
      <c r="A49" s="10" t="s">
        <v>81</v>
      </c>
      <c r="B49" s="27">
        <f>B47+B38+B28+B6</f>
        <v>270643</v>
      </c>
      <c r="C49" s="27">
        <f>C47+C38+C28+C6</f>
        <v>16054</v>
      </c>
      <c r="D49" s="27">
        <f>D47+D38+D28+D6</f>
        <v>16054</v>
      </c>
      <c r="E49" s="55">
        <f t="shared" si="3"/>
        <v>5.931799455371098</v>
      </c>
      <c r="F49" s="56">
        <f>F6+F28+F38+F47</f>
        <v>28396</v>
      </c>
      <c r="G49" s="56">
        <f>G6+G28+G38+G47</f>
        <v>-12342</v>
      </c>
      <c r="H49" s="57">
        <f>G49/F49*100</f>
        <v>-43.46386815044372</v>
      </c>
    </row>
  </sheetData>
  <sheetProtection/>
  <mergeCells count="8">
    <mergeCell ref="A1:H1"/>
    <mergeCell ref="A3:A5"/>
    <mergeCell ref="D3:H3"/>
    <mergeCell ref="D4:D5"/>
    <mergeCell ref="G4:H4"/>
    <mergeCell ref="B3:B5"/>
    <mergeCell ref="D2:E2"/>
    <mergeCell ref="C3:C5"/>
  </mergeCells>
  <printOptions horizontalCentered="1"/>
  <pageMargins left="0.7480314960629921" right="0.5511811023622047" top="0.3937007874015748" bottom="0.3937007874015748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null,null,青铜峡市预算收发</cp:lastModifiedBy>
  <cp:lastPrinted>2018-02-06T01:14:42Z</cp:lastPrinted>
  <dcterms:created xsi:type="dcterms:W3CDTF">2008-06-05T02:21:05Z</dcterms:created>
  <dcterms:modified xsi:type="dcterms:W3CDTF">2018-02-06T01:15:22Z</dcterms:modified>
  <cp:category/>
  <cp:version/>
  <cp:contentType/>
  <cp:contentStatus/>
</cp:coreProperties>
</file>