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预算收入" sheetId="1" r:id="rId1"/>
    <sheet name="预算支出" sheetId="2" r:id="rId2"/>
  </sheets>
  <definedNames>
    <definedName name="_xlnm.Print_Area" localSheetId="0">'预算收入'!$A$1:$I$52</definedName>
    <definedName name="_xlnm.Print_Area">#N/A</definedName>
    <definedName name="_xlnm.Print_Titles" localSheetId="0">'预算收入'!$1:$5</definedName>
    <definedName name="_xlnm.Print_Titles" localSheetId="1">'预算支出'!$1:$5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<sst xmlns="http://schemas.openxmlformats.org/spreadsheetml/2006/main" count="121" uniqueCount="108">
  <si>
    <t>单位:万元</t>
  </si>
  <si>
    <t>预算%</t>
  </si>
  <si>
    <t>同期数</t>
  </si>
  <si>
    <t>项   目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</si>
  <si>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</si>
  <si>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</si>
  <si>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</si>
  <si>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</si>
  <si>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</si>
  <si>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</si>
  <si>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</si>
  <si>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</si>
  <si>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</si>
  <si>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</si>
  <si>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</si>
  <si>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非税收入小计</t>
  </si>
  <si>
    <t>年 初
预算数</t>
  </si>
  <si>
    <t>变 动
预算数</t>
  </si>
  <si>
    <t>金额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</si>
  <si>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</si>
  <si>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</si>
  <si>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</si>
  <si>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</si>
  <si>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</si>
  <si>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</si>
  <si>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</si>
  <si>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>累 计 执 行 数</t>
  </si>
  <si>
    <t>为变动</t>
  </si>
  <si>
    <t>当月数</t>
  </si>
  <si>
    <t xml:space="preserve">   车船税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</si>
  <si>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</si>
  <si>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</si>
  <si>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</si>
  <si>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</si>
  <si>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</si>
  <si>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</si>
  <si>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</si>
  <si>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</si>
  <si>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</si>
  <si>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</si>
  <si>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</si>
  <si>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</si>
  <si>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</si>
  <si>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墙体材料专项基金收入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</si>
  <si>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</si>
  <si>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</si>
  <si>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</si>
  <si>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</si>
  <si>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</si>
  <si>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</si>
  <si>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</si>
  <si>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</si>
  <si>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</si>
  <si>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</si>
  <si>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</si>
  <si>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>国有资本经营收入</t>
  </si>
  <si>
    <t xml:space="preserve">  清算收入</t>
  </si>
  <si>
    <t xml:space="preserve">  收 入 总 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</si>
  <si>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</si>
  <si>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</si>
  <si>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</si>
  <si>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</si>
  <si>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</si>
  <si>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</si>
  <si>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</si>
  <si>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</si>
  <si>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 xml:space="preserve">  基本养老保险基金支出</t>
  </si>
  <si>
    <t xml:space="preserve">  失业保险基金支出</t>
  </si>
  <si>
    <t xml:space="preserve">  职工医疗保险基金支出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</si>
  <si>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</si>
  <si>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</si>
  <si>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</si>
  <si>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</si>
  <si>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>国有资本经营支出</t>
  </si>
  <si>
    <t>公共财政预算收入合计</t>
  </si>
  <si>
    <t xml:space="preserve"> 税收收入小计</t>
  </si>
  <si>
    <t xml:space="preserve">  城市公用事业附加收入</t>
  </si>
  <si>
    <t xml:space="preserve">  其他社会保险基金收入</t>
  </si>
  <si>
    <t xml:space="preserve">  利润收入</t>
  </si>
  <si>
    <t>金额</t>
  </si>
  <si>
    <t>增减%</t>
  </si>
  <si>
    <t>政府性基金支出合计</t>
  </si>
  <si>
    <t>社会保障基金支出合计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</si>
  <si>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</si>
  <si>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  支 出 总 计</t>
  </si>
  <si>
    <t>公共财政预算支出合计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</si>
  <si>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</si>
  <si>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</si>
  <si>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</si>
  <si>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</si>
  <si>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</si>
  <si>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医疗卫生</t>
  </si>
  <si>
    <t xml:space="preserve">  环境保护</t>
  </si>
  <si>
    <t xml:space="preserve">  工业等事务</t>
  </si>
  <si>
    <t xml:space="preserve">  商业服务等事务</t>
  </si>
  <si>
    <t xml:space="preserve">  国土资源气象等事务</t>
  </si>
  <si>
    <t xml:space="preserve">  住房保障支出</t>
  </si>
  <si>
    <t xml:space="preserve">  粮油物资等管理事务</t>
  </si>
  <si>
    <t xml:space="preserve">  国债还本付息支出</t>
  </si>
  <si>
    <t xml:space="preserve">  金融支出</t>
  </si>
  <si>
    <t xml:space="preserve">  预备费</t>
  </si>
  <si>
    <t xml:space="preserve">  其它支出</t>
  </si>
  <si>
    <t xml:space="preserve">  资源勘探信息等支出</t>
  </si>
  <si>
    <t xml:space="preserve">  新型农村合作医疗基金支出</t>
  </si>
  <si>
    <t xml:space="preserve">  其他社会保险基金支出</t>
  </si>
  <si>
    <t>二○一七年十月份财政收入完成情况表</t>
  </si>
  <si>
    <t>二○一七年十月份财政支出完成情况表</t>
  </si>
  <si>
    <t>同口径增长10%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</si>
</sst>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sz val="10.5"/>
      <name val="宋体"/>
      <family val="0"/>
    </font>
    <font>
      <sz val="20"/>
      <name val="方正小标宋简体"/>
      <family val="4"/>
    </font>
    <font>
      <sz val="22"/>
      <name val="宋体"/>
      <family val="0"/>
    </font>
    <font>
      <b/>
      <sz val="12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9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8" fillId="32" borderId="2" applyNumberFormat="0" applyAlignment="0" applyProtection="0"/>
    <xf numFmtId="181" fontId="7" fillId="0" borderId="0" applyFont="0" applyFill="0" applyBorder="0" applyAlignment="0" applyProtection="0"/>
    <xf numFmtId="225" fontId="20" fillId="0" borderId="0">
      <alignment/>
      <protection/>
    </xf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212" fontId="30" fillId="33" borderId="0">
      <alignment/>
      <protection/>
    </xf>
    <xf numFmtId="0" fontId="31" fillId="0" borderId="9" applyNumberFormat="0" applyFill="0" applyAlignment="0" applyProtection="0"/>
    <xf numFmtId="212" fontId="32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33" fillId="12" borderId="0" applyNumberFormat="0" applyBorder="0" applyAlignment="0" applyProtection="0"/>
    <xf numFmtId="0" fontId="20" fillId="0" borderId="0">
      <alignment/>
      <protection/>
    </xf>
    <xf numFmtId="37" fontId="34" fillId="0" borderId="0">
      <alignment/>
      <protection/>
    </xf>
    <xf numFmtId="227" fontId="7" fillId="0" borderId="0">
      <alignment/>
      <protection/>
    </xf>
    <xf numFmtId="0" fontId="5" fillId="0" borderId="0">
      <alignment/>
      <protection/>
    </xf>
    <xf numFmtId="0" fontId="7" fillId="4" borderId="10" applyNumberFormat="0" applyFon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6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38" fillId="36" borderId="13">
      <alignment/>
      <protection locked="0"/>
    </xf>
    <xf numFmtId="0" fontId="39" fillId="0" borderId="0">
      <alignment/>
      <protection/>
    </xf>
    <xf numFmtId="0" fontId="38" fillId="36" borderId="13">
      <alignment/>
      <protection locked="0"/>
    </xf>
    <xf numFmtId="0" fontId="38" fillId="36" borderId="13">
      <alignment/>
      <protection locked="0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51" fillId="0" borderId="18" applyNumberFormat="0" applyFill="0" applyProtection="0">
      <alignment horizontal="center"/>
    </xf>
    <xf numFmtId="0" fontId="5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3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27" borderId="0" applyNumberFormat="0" applyBorder="0" applyAlignment="0" applyProtection="0"/>
    <xf numFmtId="0" fontId="23" fillId="8" borderId="0" applyNumberFormat="0" applyBorder="0" applyAlignment="0" applyProtection="0"/>
    <xf numFmtId="0" fontId="58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60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8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26" fontId="7" fillId="0" borderId="18" applyFill="0" applyProtection="0">
      <alignment horizontal="right"/>
    </xf>
    <xf numFmtId="0" fontId="7" fillId="0" borderId="15" applyNumberFormat="0" applyFill="0" applyProtection="0">
      <alignment horizontal="left"/>
    </xf>
    <xf numFmtId="0" fontId="6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7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68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7" fillId="0" borderId="18" applyFill="0" applyProtection="0">
      <alignment horizontal="center"/>
    </xf>
    <xf numFmtId="0" fontId="19" fillId="0" borderId="0">
      <alignment vertical="top"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10" borderId="8" xfId="0" applyFont="1" applyFill="1" applyBorder="1" applyAlignment="1">
      <alignment vertical="center"/>
    </xf>
    <xf numFmtId="185" fontId="0" fillId="10" borderId="15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5" fontId="0" fillId="42" borderId="15" xfId="0" applyNumberFormat="1" applyFont="1" applyFill="1" applyBorder="1" applyAlignment="1">
      <alignment vertical="center"/>
    </xf>
    <xf numFmtId="0" fontId="0" fillId="42" borderId="8" xfId="0" applyFont="1" applyFill="1" applyBorder="1" applyAlignment="1">
      <alignment vertical="center"/>
    </xf>
    <xf numFmtId="188" fontId="0" fillId="42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84" fontId="0" fillId="10" borderId="15" xfId="0" applyNumberFormat="1" applyFont="1" applyFill="1" applyBorder="1" applyAlignment="1">
      <alignment vertical="center"/>
    </xf>
    <xf numFmtId="184" fontId="0" fillId="2" borderId="15" xfId="0" applyNumberFormat="1" applyFont="1" applyFill="1" applyBorder="1" applyAlignment="1">
      <alignment vertical="center"/>
    </xf>
    <xf numFmtId="188" fontId="0" fillId="2" borderId="8" xfId="0" applyNumberFormat="1" applyFont="1" applyFill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184" fontId="0" fillId="42" borderId="15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5" fillId="10" borderId="15" xfId="0" applyFont="1" applyFill="1" applyBorder="1" applyAlignment="1">
      <alignment vertical="center"/>
    </xf>
    <xf numFmtId="184" fontId="75" fillId="10" borderId="15" xfId="0" applyNumberFormat="1" applyFont="1" applyFill="1" applyBorder="1" applyAlignment="1">
      <alignment vertical="center"/>
    </xf>
    <xf numFmtId="188" fontId="75" fillId="10" borderId="8" xfId="0" applyNumberFormat="1" applyFont="1" applyFill="1" applyBorder="1" applyAlignment="1">
      <alignment vertical="center"/>
    </xf>
    <xf numFmtId="0" fontId="75" fillId="0" borderId="8" xfId="0" applyFont="1" applyBorder="1" applyAlignment="1">
      <alignment vertical="center"/>
    </xf>
    <xf numFmtId="0" fontId="75" fillId="0" borderId="8" xfId="0" applyNumberFormat="1" applyFont="1" applyBorder="1" applyAlignment="1">
      <alignment horizontal="right" vertical="center"/>
    </xf>
    <xf numFmtId="185" fontId="75" fillId="0" borderId="15" xfId="0" applyNumberFormat="1" applyFont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188" fontId="75" fillId="0" borderId="8" xfId="0" applyNumberFormat="1" applyFont="1" applyBorder="1" applyAlignment="1">
      <alignment vertical="center"/>
    </xf>
    <xf numFmtId="0" fontId="75" fillId="10" borderId="8" xfId="0" applyFont="1" applyFill="1" applyBorder="1" applyAlignment="1">
      <alignment vertical="center"/>
    </xf>
    <xf numFmtId="190" fontId="75" fillId="10" borderId="8" xfId="0" applyNumberFormat="1" applyFont="1" applyFill="1" applyBorder="1" applyAlignment="1">
      <alignment vertical="center"/>
    </xf>
    <xf numFmtId="185" fontId="75" fillId="10" borderId="15" xfId="0" applyNumberFormat="1" applyFont="1" applyFill="1" applyBorder="1" applyAlignment="1">
      <alignment vertical="center"/>
    </xf>
    <xf numFmtId="184" fontId="75" fillId="10" borderId="8" xfId="0" applyNumberFormat="1" applyFont="1" applyFill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2" borderId="8" xfId="0" applyFont="1" applyFill="1" applyBorder="1" applyAlignment="1">
      <alignment vertical="center"/>
    </xf>
    <xf numFmtId="185" fontId="75" fillId="0" borderId="15" xfId="0" applyNumberFormat="1" applyFont="1" applyFill="1" applyBorder="1" applyAlignment="1">
      <alignment vertical="center"/>
    </xf>
    <xf numFmtId="185" fontId="75" fillId="0" borderId="8" xfId="0" applyNumberFormat="1" applyFont="1" applyFill="1" applyBorder="1" applyAlignment="1">
      <alignment vertical="center"/>
    </xf>
    <xf numFmtId="0" fontId="76" fillId="0" borderId="8" xfId="0" applyFont="1" applyBorder="1" applyAlignment="1">
      <alignment vertical="center"/>
    </xf>
    <xf numFmtId="0" fontId="75" fillId="0" borderId="8" xfId="0" applyFont="1" applyBorder="1" applyAlignment="1">
      <alignment horizontal="left" vertical="center"/>
    </xf>
    <xf numFmtId="184" fontId="75" fillId="2" borderId="15" xfId="0" applyNumberFormat="1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188" fontId="75" fillId="2" borderId="8" xfId="0" applyNumberFormat="1" applyFont="1" applyFill="1" applyBorder="1" applyAlignment="1">
      <alignment vertical="center"/>
    </xf>
    <xf numFmtId="184" fontId="75" fillId="2" borderId="8" xfId="0" applyNumberFormat="1" applyFont="1" applyFill="1" applyBorder="1" applyAlignment="1">
      <alignment vertical="center"/>
    </xf>
    <xf numFmtId="0" fontId="75" fillId="2" borderId="23" xfId="0" applyFont="1" applyFill="1" applyBorder="1" applyAlignment="1">
      <alignment horizontal="right" vertical="center"/>
    </xf>
    <xf numFmtId="0" fontId="75" fillId="0" borderId="8" xfId="0" applyFont="1" applyBorder="1" applyAlignment="1">
      <alignment horizontal="right" vertical="center"/>
    </xf>
    <xf numFmtId="188" fontId="75" fillId="0" borderId="8" xfId="0" applyNumberFormat="1" applyFont="1" applyFill="1" applyBorder="1" applyAlignment="1">
      <alignment horizontal="right" vertical="center"/>
    </xf>
    <xf numFmtId="184" fontId="75" fillId="0" borderId="8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90" fontId="75" fillId="0" borderId="15" xfId="0" applyNumberFormat="1" applyFont="1" applyBorder="1" applyAlignment="1">
      <alignment vertical="center"/>
    </xf>
    <xf numFmtId="185" fontId="75" fillId="0" borderId="8" xfId="0" applyNumberFormat="1" applyFont="1" applyBorder="1" applyAlignment="1">
      <alignment vertical="center"/>
    </xf>
    <xf numFmtId="184" fontId="75" fillId="0" borderId="8" xfId="0" applyNumberFormat="1" applyFont="1" applyBorder="1" applyAlignment="1">
      <alignment horizontal="right" vertical="center"/>
    </xf>
    <xf numFmtId="0" fontId="0" fillId="10" borderId="23" xfId="0" applyFill="1" applyBorder="1" applyAlignment="1">
      <alignment horizontal="right" vertical="center"/>
    </xf>
    <xf numFmtId="190" fontId="0" fillId="10" borderId="8" xfId="0" applyNumberFormat="1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90" zoomScaleSheetLayoutView="90" zoomScalePageLayoutView="0" workbookViewId="0" topLeftCell="A1">
      <selection activeCell="K16" sqref="K16"/>
    </sheetView>
  </sheetViews>
  <sheetFormatPr defaultColWidth="9.00390625" defaultRowHeight="14.25"/>
  <cols>
    <col min="1" max="1" width="26.875" style="0" customWidth="1"/>
    <col min="2" max="8" width="11.50390625" style="0" customWidth="1"/>
    <col min="9" max="9" width="14.50390625" style="0" customWidth="1"/>
  </cols>
  <sheetData>
    <row r="1" spans="1:8" s="59" customFormat="1" ht="21.75" customHeight="1">
      <c r="A1" s="65" t="s">
        <v>105</v>
      </c>
      <c r="B1" s="65"/>
      <c r="C1" s="65"/>
      <c r="D1" s="65"/>
      <c r="E1" s="65"/>
      <c r="F1" s="65"/>
      <c r="G1" s="65"/>
      <c r="H1" s="65"/>
    </row>
    <row r="2" spans="4:8" ht="15" customHeight="1">
      <c r="D2" s="71"/>
      <c r="E2" s="71"/>
      <c r="H2" s="1" t="s">
        <v>0</v>
      </c>
    </row>
    <row r="3" spans="1:8" ht="15.75" customHeight="1">
      <c r="A3" s="66" t="s">
        <v>3</v>
      </c>
      <c r="B3" s="70" t="s">
        <v>16</v>
      </c>
      <c r="C3" s="72" t="s">
        <v>28</v>
      </c>
      <c r="D3" s="69" t="s">
        <v>19</v>
      </c>
      <c r="E3" s="69"/>
      <c r="F3" s="69"/>
      <c r="G3" s="69"/>
      <c r="H3" s="69"/>
    </row>
    <row r="4" spans="1:8" ht="15.75" customHeight="1">
      <c r="A4" s="67"/>
      <c r="B4" s="67"/>
      <c r="C4" s="72"/>
      <c r="D4" s="69" t="s">
        <v>20</v>
      </c>
      <c r="E4" s="8" t="s">
        <v>21</v>
      </c>
      <c r="F4" s="8" t="s">
        <v>22</v>
      </c>
      <c r="G4" s="69" t="s">
        <v>23</v>
      </c>
      <c r="H4" s="69"/>
    </row>
    <row r="5" spans="1:8" ht="15.75" customHeight="1">
      <c r="A5" s="68"/>
      <c r="B5" s="68"/>
      <c r="C5" s="72"/>
      <c r="D5" s="69"/>
      <c r="E5" s="8" t="s">
        <v>1</v>
      </c>
      <c r="F5" s="8" t="s">
        <v>2</v>
      </c>
      <c r="G5" s="8" t="s">
        <v>20</v>
      </c>
      <c r="H5" s="8" t="s">
        <v>24</v>
      </c>
    </row>
    <row r="6" spans="1:9" s="31" customFormat="1" ht="18" customHeight="1">
      <c r="A6" s="9" t="s">
        <v>74</v>
      </c>
      <c r="B6" s="60">
        <f>SUM(B7+B20)</f>
        <v>81000</v>
      </c>
      <c r="C6" s="60">
        <f>SUM(C7+C20)</f>
        <v>6632</v>
      </c>
      <c r="D6" s="35">
        <f>SUM(D7+D20)</f>
        <v>65772</v>
      </c>
      <c r="E6" s="61">
        <f>D6/B6*100</f>
        <v>81.2</v>
      </c>
      <c r="F6" s="62">
        <v>62877</v>
      </c>
      <c r="G6" s="57">
        <f>D6-F6</f>
        <v>2895</v>
      </c>
      <c r="H6" s="39">
        <f>G6/F6*100</f>
        <v>4.604227300920845</v>
      </c>
      <c r="I6" s="31" t="s">
        <v>107</v>
      </c>
    </row>
    <row r="7" spans="1:8" ht="18" customHeight="1">
      <c r="A7" s="2" t="s">
        <v>75</v>
      </c>
      <c r="B7" s="14">
        <f>SUM(B8:B19)</f>
        <v>61000</v>
      </c>
      <c r="C7" s="14">
        <f>SUM(C8:C19)</f>
        <v>5816</v>
      </c>
      <c r="D7" s="14">
        <f>SUM(D8:D19)</f>
        <v>42085</v>
      </c>
      <c r="E7" s="15">
        <f>D7/B7*100</f>
        <v>68.99180327868852</v>
      </c>
      <c r="F7" s="14">
        <f>SUM(F8:F19)</f>
        <v>48701</v>
      </c>
      <c r="G7" s="14">
        <f>D7-F7</f>
        <v>-6616</v>
      </c>
      <c r="H7" s="16">
        <f>G7/F7*100</f>
        <v>-13.584936654278145</v>
      </c>
    </row>
    <row r="8" spans="1:8" ht="18" customHeight="1">
      <c r="A8" s="35" t="s">
        <v>4</v>
      </c>
      <c r="B8" s="35">
        <v>32000</v>
      </c>
      <c r="C8" s="36">
        <v>2479</v>
      </c>
      <c r="D8" s="35">
        <v>21192</v>
      </c>
      <c r="E8" s="37">
        <f aca="true" t="shared" si="0" ref="E8:E15">D8/B8*100</f>
        <v>66.225</v>
      </c>
      <c r="F8" s="35">
        <v>18026</v>
      </c>
      <c r="G8" s="38">
        <f>D8-F8</f>
        <v>3166</v>
      </c>
      <c r="H8" s="39">
        <f>G8/F8*100</f>
        <v>17.56351936092311</v>
      </c>
    </row>
    <row r="9" spans="1:8" ht="18" customHeight="1">
      <c r="A9" s="35" t="s">
        <v>5</v>
      </c>
      <c r="B9" s="35"/>
      <c r="C9" s="36">
        <v>3</v>
      </c>
      <c r="D9" s="35">
        <v>-1</v>
      </c>
      <c r="E9" s="37"/>
      <c r="F9" s="35">
        <v>7864</v>
      </c>
      <c r="G9" s="38">
        <f aca="true" t="shared" si="1" ref="G9:G19">D9-F9</f>
        <v>-7865</v>
      </c>
      <c r="H9" s="39">
        <f aca="true" t="shared" si="2" ref="H9:H19">G9/F9*100</f>
        <v>-100.01271617497456</v>
      </c>
    </row>
    <row r="10" spans="1:8" ht="18" customHeight="1">
      <c r="A10" s="35" t="s">
        <v>6</v>
      </c>
      <c r="B10" s="35">
        <v>3500</v>
      </c>
      <c r="C10" s="36">
        <v>567</v>
      </c>
      <c r="D10" s="35">
        <v>2864</v>
      </c>
      <c r="E10" s="37">
        <f t="shared" si="0"/>
        <v>81.82857142857142</v>
      </c>
      <c r="F10" s="35">
        <v>2268</v>
      </c>
      <c r="G10" s="38">
        <f t="shared" si="1"/>
        <v>596</v>
      </c>
      <c r="H10" s="39">
        <f t="shared" si="2"/>
        <v>26.278659611992943</v>
      </c>
    </row>
    <row r="11" spans="1:8" ht="18" customHeight="1">
      <c r="A11" s="35" t="s">
        <v>7</v>
      </c>
      <c r="B11" s="35">
        <v>1500</v>
      </c>
      <c r="C11" s="36">
        <v>91</v>
      </c>
      <c r="D11" s="35">
        <v>1207</v>
      </c>
      <c r="E11" s="37">
        <f t="shared" si="0"/>
        <v>80.46666666666667</v>
      </c>
      <c r="F11" s="35">
        <v>906</v>
      </c>
      <c r="G11" s="38">
        <f t="shared" si="1"/>
        <v>301</v>
      </c>
      <c r="H11" s="39">
        <f t="shared" si="2"/>
        <v>33.22295805739514</v>
      </c>
    </row>
    <row r="12" spans="1:8" ht="18" customHeight="1">
      <c r="A12" s="35" t="s">
        <v>8</v>
      </c>
      <c r="B12" s="35">
        <v>5200</v>
      </c>
      <c r="C12" s="36">
        <v>494</v>
      </c>
      <c r="D12" s="35">
        <v>3914</v>
      </c>
      <c r="E12" s="37">
        <f t="shared" si="0"/>
        <v>75.26923076923076</v>
      </c>
      <c r="F12" s="35">
        <v>4173</v>
      </c>
      <c r="G12" s="38">
        <f t="shared" si="1"/>
        <v>-259</v>
      </c>
      <c r="H12" s="39">
        <f t="shared" si="2"/>
        <v>-6.206566019650132</v>
      </c>
    </row>
    <row r="13" spans="1:8" ht="18" customHeight="1">
      <c r="A13" s="35" t="s">
        <v>9</v>
      </c>
      <c r="B13" s="35">
        <v>2800</v>
      </c>
      <c r="C13" s="36">
        <v>683</v>
      </c>
      <c r="D13" s="35">
        <v>2954</v>
      </c>
      <c r="E13" s="37">
        <f>D13/B13*100</f>
        <v>105.5</v>
      </c>
      <c r="F13" s="35">
        <v>2765</v>
      </c>
      <c r="G13" s="38">
        <f t="shared" si="1"/>
        <v>189</v>
      </c>
      <c r="H13" s="39">
        <f t="shared" si="2"/>
        <v>6.8354430379746836</v>
      </c>
    </row>
    <row r="14" spans="1:8" ht="18" customHeight="1">
      <c r="A14" s="35" t="s">
        <v>10</v>
      </c>
      <c r="B14" s="35">
        <v>1800</v>
      </c>
      <c r="C14" s="36">
        <v>189</v>
      </c>
      <c r="D14" s="35">
        <v>1924</v>
      </c>
      <c r="E14" s="37">
        <f t="shared" si="0"/>
        <v>106.8888888888889</v>
      </c>
      <c r="F14" s="35">
        <v>1141</v>
      </c>
      <c r="G14" s="38">
        <f t="shared" si="1"/>
        <v>783</v>
      </c>
      <c r="H14" s="39">
        <f t="shared" si="2"/>
        <v>68.62401402278702</v>
      </c>
    </row>
    <row r="15" spans="1:8" ht="18" customHeight="1">
      <c r="A15" s="35" t="s">
        <v>11</v>
      </c>
      <c r="B15" s="35">
        <v>5500</v>
      </c>
      <c r="C15" s="36">
        <v>1026</v>
      </c>
      <c r="D15" s="35">
        <v>4683</v>
      </c>
      <c r="E15" s="37">
        <f t="shared" si="0"/>
        <v>85.14545454545454</v>
      </c>
      <c r="F15" s="35">
        <v>5590</v>
      </c>
      <c r="G15" s="38">
        <f t="shared" si="1"/>
        <v>-907</v>
      </c>
      <c r="H15" s="39">
        <f t="shared" si="2"/>
        <v>-16.22540250447227</v>
      </c>
    </row>
    <row r="16" spans="1:8" ht="18" customHeight="1">
      <c r="A16" s="35" t="s">
        <v>12</v>
      </c>
      <c r="B16" s="35">
        <v>1300</v>
      </c>
      <c r="C16" s="36">
        <v>66</v>
      </c>
      <c r="D16" s="35">
        <v>596</v>
      </c>
      <c r="E16" s="37">
        <v>30</v>
      </c>
      <c r="F16" s="35">
        <v>503</v>
      </c>
      <c r="G16" s="38">
        <f t="shared" si="1"/>
        <v>93</v>
      </c>
      <c r="H16" s="39">
        <f t="shared" si="2"/>
        <v>18.48906560636183</v>
      </c>
    </row>
    <row r="17" spans="1:8" ht="18" customHeight="1">
      <c r="A17" s="35" t="s">
        <v>29</v>
      </c>
      <c r="B17" s="35">
        <v>1200</v>
      </c>
      <c r="C17" s="36">
        <v>91</v>
      </c>
      <c r="D17" s="35">
        <v>899</v>
      </c>
      <c r="E17" s="37">
        <f aca="true" t="shared" si="3" ref="E17:E25">D17/B17*100</f>
        <v>74.91666666666667</v>
      </c>
      <c r="F17" s="35">
        <v>794</v>
      </c>
      <c r="G17" s="38">
        <f t="shared" si="1"/>
        <v>105</v>
      </c>
      <c r="H17" s="39">
        <f t="shared" si="2"/>
        <v>13.224181360201511</v>
      </c>
    </row>
    <row r="18" spans="1:8" ht="18" customHeight="1">
      <c r="A18" s="35" t="s">
        <v>13</v>
      </c>
      <c r="B18" s="35">
        <v>2600</v>
      </c>
      <c r="C18" s="36">
        <v>0</v>
      </c>
      <c r="D18" s="35">
        <v>107</v>
      </c>
      <c r="E18" s="37">
        <f t="shared" si="3"/>
        <v>4.115384615384615</v>
      </c>
      <c r="F18" s="35">
        <v>2923</v>
      </c>
      <c r="G18" s="38">
        <f t="shared" si="1"/>
        <v>-2816</v>
      </c>
      <c r="H18" s="39">
        <f t="shared" si="2"/>
        <v>-96.33937735203558</v>
      </c>
    </row>
    <row r="19" spans="1:8" ht="18" customHeight="1">
      <c r="A19" s="35" t="s">
        <v>25</v>
      </c>
      <c r="B19" s="35">
        <v>3600</v>
      </c>
      <c r="C19" s="36">
        <v>127</v>
      </c>
      <c r="D19" s="35">
        <v>1746</v>
      </c>
      <c r="E19" s="37">
        <f t="shared" si="3"/>
        <v>48.5</v>
      </c>
      <c r="F19" s="35">
        <v>1748</v>
      </c>
      <c r="G19" s="38">
        <f t="shared" si="1"/>
        <v>-2</v>
      </c>
      <c r="H19" s="39">
        <f t="shared" si="2"/>
        <v>-0.11441647597254005</v>
      </c>
    </row>
    <row r="20" spans="1:8" ht="18" customHeight="1">
      <c r="A20" s="40" t="s">
        <v>15</v>
      </c>
      <c r="B20" s="41">
        <f>SUM(B21+'预算收入'!B27+'预算收入'!B28+'预算收入'!B30+'预算收入'!B33+'预算收入'!B29+'预算收入'!B32)</f>
        <v>20000</v>
      </c>
      <c r="C20" s="41">
        <f>SUM(C21+'预算收入'!C27+'预算收入'!C28+'预算收入'!C30+'预算收入'!C33+'预算收入'!C29+'预算收入'!C32)</f>
        <v>816</v>
      </c>
      <c r="D20" s="40">
        <f>SUM(D21+'预算收入'!D27+'预算收入'!D28+'预算收入'!D30+'预算收入'!D32+'预算收入'!D33+'预算收入'!D29+'预算收入'!D31)</f>
        <v>23687</v>
      </c>
      <c r="E20" s="42">
        <f t="shared" si="3"/>
        <v>118.435</v>
      </c>
      <c r="F20" s="40">
        <f>SUM(F21+'预算收入'!F27+'预算收入'!F28+'预算收入'!F30+'预算收入'!F32+'预算收入'!F33+'预算收入'!F29+F31)</f>
        <v>14176</v>
      </c>
      <c r="G20" s="43">
        <f>D20-F20</f>
        <v>9511</v>
      </c>
      <c r="H20" s="34">
        <f>G20/F20*100</f>
        <v>67.09226862302484</v>
      </c>
    </row>
    <row r="21" spans="1:8" ht="18" customHeight="1">
      <c r="A21" s="38" t="s">
        <v>14</v>
      </c>
      <c r="B21" s="35">
        <f>SUM(B22:B26)</f>
        <v>4100</v>
      </c>
      <c r="C21" s="35">
        <v>276</v>
      </c>
      <c r="D21" s="35">
        <f>SUM(D22:D26)</f>
        <v>3945</v>
      </c>
      <c r="E21" s="37">
        <f>D21/B21*100</f>
        <v>96.21951219512195</v>
      </c>
      <c r="F21" s="35">
        <f>SUM(F22:F26)</f>
        <v>2585</v>
      </c>
      <c r="G21" s="35">
        <f>SUM(G22:G26)</f>
        <v>131</v>
      </c>
      <c r="H21" s="39">
        <f>G21/F21*100</f>
        <v>5.067698259187621</v>
      </c>
    </row>
    <row r="22" spans="1:8" s="13" customFormat="1" ht="18" customHeight="1">
      <c r="A22" s="44" t="s">
        <v>30</v>
      </c>
      <c r="B22" s="35">
        <v>3200</v>
      </c>
      <c r="C22" s="35">
        <v>267</v>
      </c>
      <c r="D22" s="35">
        <v>2163</v>
      </c>
      <c r="E22" s="37">
        <f t="shared" si="3"/>
        <v>67.59375</v>
      </c>
      <c r="F22" s="35">
        <v>2272</v>
      </c>
      <c r="G22" s="35">
        <f>D22-F22</f>
        <v>-109</v>
      </c>
      <c r="H22" s="39">
        <f>G22/F22*100</f>
        <v>-4.797535211267605</v>
      </c>
    </row>
    <row r="23" spans="1:8" s="13" customFormat="1" ht="18" customHeight="1">
      <c r="A23" s="44" t="s">
        <v>31</v>
      </c>
      <c r="B23" s="35">
        <v>100</v>
      </c>
      <c r="C23" s="35">
        <v>7</v>
      </c>
      <c r="D23" s="35">
        <v>33</v>
      </c>
      <c r="E23" s="37">
        <f t="shared" si="3"/>
        <v>33</v>
      </c>
      <c r="F23" s="35">
        <v>37</v>
      </c>
      <c r="G23" s="35">
        <f>D23-F23</f>
        <v>-4</v>
      </c>
      <c r="H23" s="39">
        <f>G23/F23*100</f>
        <v>-10.81081081081081</v>
      </c>
    </row>
    <row r="24" spans="1:8" s="13" customFormat="1" ht="18" customHeight="1">
      <c r="A24" s="44" t="s">
        <v>32</v>
      </c>
      <c r="B24" s="35">
        <v>400</v>
      </c>
      <c r="C24" s="35"/>
      <c r="D24" s="35">
        <v>1229</v>
      </c>
      <c r="E24" s="37">
        <f t="shared" si="3"/>
        <v>307.25</v>
      </c>
      <c r="F24" s="35"/>
      <c r="G24" s="35"/>
      <c r="H24" s="39"/>
    </row>
    <row r="25" spans="1:8" s="13" customFormat="1" ht="18" customHeight="1">
      <c r="A25" s="44" t="s">
        <v>33</v>
      </c>
      <c r="B25" s="35">
        <v>400</v>
      </c>
      <c r="C25" s="35">
        <v>2</v>
      </c>
      <c r="D25" s="35">
        <v>467</v>
      </c>
      <c r="E25" s="37">
        <f t="shared" si="3"/>
        <v>116.75</v>
      </c>
      <c r="F25" s="35">
        <v>251</v>
      </c>
      <c r="G25" s="35">
        <f>D25-F25</f>
        <v>216</v>
      </c>
      <c r="H25" s="39">
        <f>G25/F25*100</f>
        <v>86.05577689243027</v>
      </c>
    </row>
    <row r="26" spans="1:8" s="13" customFormat="1" ht="18" customHeight="1">
      <c r="A26" s="44" t="s">
        <v>34</v>
      </c>
      <c r="B26" s="35"/>
      <c r="C26" s="35"/>
      <c r="D26" s="35">
        <v>53</v>
      </c>
      <c r="E26" s="37"/>
      <c r="F26" s="35">
        <v>25</v>
      </c>
      <c r="G26" s="35">
        <f>D26-F26</f>
        <v>28</v>
      </c>
      <c r="H26" s="39">
        <f>G26/F26*100</f>
        <v>112.00000000000001</v>
      </c>
    </row>
    <row r="27" spans="1:8" s="13" customFormat="1" ht="18" customHeight="1">
      <c r="A27" s="35" t="s">
        <v>35</v>
      </c>
      <c r="B27" s="35">
        <v>5000</v>
      </c>
      <c r="C27" s="35">
        <v>220</v>
      </c>
      <c r="D27" s="35">
        <v>3088</v>
      </c>
      <c r="E27" s="37">
        <f>D27/B27*100</f>
        <v>61.760000000000005</v>
      </c>
      <c r="F27" s="35">
        <v>4102</v>
      </c>
      <c r="G27" s="35">
        <f>D27-F27</f>
        <v>-1014</v>
      </c>
      <c r="H27" s="39">
        <f>G27/F27*100</f>
        <v>-24.719648951730864</v>
      </c>
    </row>
    <row r="28" spans="1:8" s="13" customFormat="1" ht="18" customHeight="1">
      <c r="A28" s="35" t="s">
        <v>36</v>
      </c>
      <c r="B28" s="35">
        <v>2800</v>
      </c>
      <c r="C28" s="35">
        <v>254</v>
      </c>
      <c r="D28" s="35">
        <v>1416</v>
      </c>
      <c r="E28" s="37">
        <f>D28/B28*100</f>
        <v>50.57142857142857</v>
      </c>
      <c r="F28" s="35">
        <v>987</v>
      </c>
      <c r="G28" s="35">
        <f>D28-F28</f>
        <v>429</v>
      </c>
      <c r="H28" s="39">
        <f>G28/F28*100</f>
        <v>43.46504559270517</v>
      </c>
    </row>
    <row r="29" spans="1:8" s="13" customFormat="1" ht="18" customHeight="1">
      <c r="A29" s="35" t="s">
        <v>37</v>
      </c>
      <c r="B29" s="35">
        <v>800</v>
      </c>
      <c r="C29" s="35"/>
      <c r="D29" s="35"/>
      <c r="E29" s="37"/>
      <c r="F29" s="35">
        <v>769</v>
      </c>
      <c r="G29" s="35"/>
      <c r="H29" s="39"/>
    </row>
    <row r="30" spans="1:8" s="13" customFormat="1" ht="18" customHeight="1">
      <c r="A30" s="35" t="s">
        <v>38</v>
      </c>
      <c r="B30" s="35">
        <v>5300</v>
      </c>
      <c r="C30" s="35">
        <v>63</v>
      </c>
      <c r="D30" s="35">
        <v>12603</v>
      </c>
      <c r="E30" s="37">
        <f>D30/B30*100</f>
        <v>237.7924528301887</v>
      </c>
      <c r="F30" s="35">
        <v>3929</v>
      </c>
      <c r="G30" s="35">
        <f>D30-F30</f>
        <v>8674</v>
      </c>
      <c r="H30" s="39">
        <f>G30/F30*100</f>
        <v>220.76864342071775</v>
      </c>
    </row>
    <row r="31" spans="1:8" s="13" customFormat="1" ht="18" customHeight="1">
      <c r="A31" s="35" t="s">
        <v>39</v>
      </c>
      <c r="B31" s="35"/>
      <c r="C31" s="35"/>
      <c r="D31" s="35">
        <v>138</v>
      </c>
      <c r="E31" s="37"/>
      <c r="F31" s="35"/>
      <c r="G31" s="35">
        <f>D31-F31</f>
        <v>138</v>
      </c>
      <c r="H31" s="39"/>
    </row>
    <row r="32" spans="1:8" s="13" customFormat="1" ht="18" customHeight="1">
      <c r="A32" s="35" t="s">
        <v>40</v>
      </c>
      <c r="B32" s="35">
        <v>1700</v>
      </c>
      <c r="C32" s="35"/>
      <c r="D32" s="35">
        <v>652</v>
      </c>
      <c r="E32" s="37">
        <f>D32/B32*100</f>
        <v>38.35294117647059</v>
      </c>
      <c r="F32" s="35">
        <v>1623</v>
      </c>
      <c r="G32" s="35">
        <f aca="true" t="shared" si="4" ref="G32:G43">D32-F32</f>
        <v>-971</v>
      </c>
      <c r="H32" s="39">
        <f aca="true" t="shared" si="5" ref="H32:H43">G32/F32*100</f>
        <v>-59.82747997535428</v>
      </c>
    </row>
    <row r="33" spans="1:8" s="13" customFormat="1" ht="18" customHeight="1">
      <c r="A33" s="35" t="s">
        <v>41</v>
      </c>
      <c r="B33" s="35">
        <v>300</v>
      </c>
      <c r="C33" s="35">
        <v>3</v>
      </c>
      <c r="D33" s="35">
        <v>1845</v>
      </c>
      <c r="E33" s="37">
        <f>D33/B33*100</f>
        <v>615</v>
      </c>
      <c r="F33" s="35">
        <v>181</v>
      </c>
      <c r="G33" s="35">
        <f t="shared" si="4"/>
        <v>1664</v>
      </c>
      <c r="H33" s="39">
        <f t="shared" si="5"/>
        <v>919.3370165745856</v>
      </c>
    </row>
    <row r="34" spans="1:8" s="17" customFormat="1" ht="18" customHeight="1">
      <c r="A34" s="10" t="s">
        <v>42</v>
      </c>
      <c r="B34" s="14">
        <f>SUM(B35:B39)</f>
        <v>8660</v>
      </c>
      <c r="C34" s="14">
        <f>SUM(C35:C39)</f>
        <v>43</v>
      </c>
      <c r="D34" s="14">
        <f>SUM(D35:D39)</f>
        <v>13820</v>
      </c>
      <c r="E34" s="15">
        <f>D34/B34*100</f>
        <v>159.58429561200924</v>
      </c>
      <c r="F34" s="14">
        <f>SUM(F35:F39)</f>
        <v>6075</v>
      </c>
      <c r="G34" s="14">
        <f t="shared" si="4"/>
        <v>7745</v>
      </c>
      <c r="H34" s="16">
        <f t="shared" si="5"/>
        <v>127.48971193415638</v>
      </c>
    </row>
    <row r="35" spans="1:8" s="13" customFormat="1" ht="18" customHeight="1">
      <c r="A35" s="35" t="s">
        <v>43</v>
      </c>
      <c r="B35" s="45"/>
      <c r="C35" s="35"/>
      <c r="D35" s="35">
        <v>6</v>
      </c>
      <c r="E35" s="46"/>
      <c r="F35" s="35">
        <v>61</v>
      </c>
      <c r="G35" s="35">
        <f t="shared" si="4"/>
        <v>-55</v>
      </c>
      <c r="H35" s="39">
        <f t="shared" si="5"/>
        <v>-90.1639344262295</v>
      </c>
    </row>
    <row r="36" spans="1:8" s="13" customFormat="1" ht="18" customHeight="1">
      <c r="A36" s="35" t="s">
        <v>44</v>
      </c>
      <c r="B36" s="35"/>
      <c r="C36" s="35"/>
      <c r="D36" s="35">
        <v>216</v>
      </c>
      <c r="E36" s="46"/>
      <c r="F36" s="35">
        <v>157</v>
      </c>
      <c r="G36" s="35">
        <f t="shared" si="4"/>
        <v>59</v>
      </c>
      <c r="H36" s="39">
        <f t="shared" si="5"/>
        <v>37.57961783439491</v>
      </c>
    </row>
    <row r="37" spans="1:8" s="13" customFormat="1" ht="18" customHeight="1">
      <c r="A37" s="35" t="s">
        <v>45</v>
      </c>
      <c r="B37" s="35">
        <v>8000</v>
      </c>
      <c r="C37" s="35">
        <v>43</v>
      </c>
      <c r="D37" s="35">
        <v>13244</v>
      </c>
      <c r="E37" s="46">
        <f>D37/B37*100</f>
        <v>165.55</v>
      </c>
      <c r="F37" s="35">
        <v>5265</v>
      </c>
      <c r="G37" s="35">
        <f t="shared" si="4"/>
        <v>7979</v>
      </c>
      <c r="H37" s="39">
        <f t="shared" si="5"/>
        <v>151.54795821462488</v>
      </c>
    </row>
    <row r="38" spans="1:8" s="13" customFormat="1" ht="18" customHeight="1">
      <c r="A38" s="35" t="s">
        <v>76</v>
      </c>
      <c r="B38" s="35">
        <v>300</v>
      </c>
      <c r="C38" s="35"/>
      <c r="D38" s="35">
        <v>200</v>
      </c>
      <c r="E38" s="46">
        <f aca="true" t="shared" si="6" ref="E38:E43">D38/B38*100</f>
        <v>66.66666666666666</v>
      </c>
      <c r="F38" s="35">
        <v>200</v>
      </c>
      <c r="G38" s="35">
        <f t="shared" si="4"/>
        <v>0</v>
      </c>
      <c r="H38" s="39">
        <f t="shared" si="5"/>
        <v>0</v>
      </c>
    </row>
    <row r="39" spans="1:8" s="13" customFormat="1" ht="18" customHeight="1">
      <c r="A39" s="35" t="s">
        <v>46</v>
      </c>
      <c r="B39" s="35">
        <v>360</v>
      </c>
      <c r="C39" s="35"/>
      <c r="D39" s="35">
        <v>154</v>
      </c>
      <c r="E39" s="46">
        <f t="shared" si="6"/>
        <v>42.77777777777778</v>
      </c>
      <c r="F39" s="35">
        <v>392</v>
      </c>
      <c r="G39" s="35">
        <f t="shared" si="4"/>
        <v>-238</v>
      </c>
      <c r="H39" s="39">
        <f t="shared" si="5"/>
        <v>-60.71428571428571</v>
      </c>
    </row>
    <row r="40" spans="1:8" s="17" customFormat="1" ht="18" customHeight="1">
      <c r="A40" s="10" t="s">
        <v>47</v>
      </c>
      <c r="B40" s="14">
        <f>SUM(B41:B48)</f>
        <v>109301</v>
      </c>
      <c r="C40" s="14">
        <f>SUM(C41:C48)</f>
        <v>3950</v>
      </c>
      <c r="D40" s="14">
        <f>SUM(D41:D48)</f>
        <v>42109</v>
      </c>
      <c r="E40" s="15">
        <f t="shared" si="6"/>
        <v>38.525722545996835</v>
      </c>
      <c r="F40" s="14">
        <f>SUM(F41:F48)</f>
        <v>34275</v>
      </c>
      <c r="G40" s="14">
        <f t="shared" si="4"/>
        <v>7834</v>
      </c>
      <c r="H40" s="16">
        <f t="shared" si="5"/>
        <v>22.856309263311452</v>
      </c>
    </row>
    <row r="41" spans="1:8" s="13" customFormat="1" ht="18" customHeight="1">
      <c r="A41" s="45" t="s">
        <v>48</v>
      </c>
      <c r="B41" s="45">
        <v>70771</v>
      </c>
      <c r="C41" s="45">
        <v>2359</v>
      </c>
      <c r="D41" s="45">
        <v>18721</v>
      </c>
      <c r="E41" s="46">
        <f t="shared" si="6"/>
        <v>26.452925633380904</v>
      </c>
      <c r="F41" s="45">
        <v>19995</v>
      </c>
      <c r="G41" s="35">
        <f t="shared" si="4"/>
        <v>-1274</v>
      </c>
      <c r="H41" s="39">
        <f t="shared" si="5"/>
        <v>-6.371592898224557</v>
      </c>
    </row>
    <row r="42" spans="1:8" s="13" customFormat="1" ht="18" customHeight="1">
      <c r="A42" s="35" t="s">
        <v>49</v>
      </c>
      <c r="B42" s="35">
        <v>1840</v>
      </c>
      <c r="C42" s="45">
        <v>92</v>
      </c>
      <c r="D42" s="35">
        <v>1012</v>
      </c>
      <c r="E42" s="46">
        <f t="shared" si="6"/>
        <v>55.00000000000001</v>
      </c>
      <c r="F42" s="35">
        <v>1367</v>
      </c>
      <c r="G42" s="35">
        <f t="shared" si="4"/>
        <v>-355</v>
      </c>
      <c r="H42" s="39">
        <f t="shared" si="5"/>
        <v>-25.969275786393563</v>
      </c>
    </row>
    <row r="43" spans="1:8" s="13" customFormat="1" ht="18" customHeight="1">
      <c r="A43" s="35" t="s">
        <v>50</v>
      </c>
      <c r="B43" s="35">
        <v>13665</v>
      </c>
      <c r="C43" s="45">
        <v>1021</v>
      </c>
      <c r="D43" s="35">
        <v>12559</v>
      </c>
      <c r="E43" s="46">
        <f t="shared" si="6"/>
        <v>91.9063300402488</v>
      </c>
      <c r="F43" s="35">
        <v>11575</v>
      </c>
      <c r="G43" s="35">
        <f t="shared" si="4"/>
        <v>984</v>
      </c>
      <c r="H43" s="39">
        <f t="shared" si="5"/>
        <v>8.501079913606912</v>
      </c>
    </row>
    <row r="44" spans="1:8" s="13" customFormat="1" ht="18" customHeight="1">
      <c r="A44" s="35" t="s">
        <v>51</v>
      </c>
      <c r="B44" s="35">
        <v>7406</v>
      </c>
      <c r="C44" s="45"/>
      <c r="D44" s="35"/>
      <c r="E44" s="46"/>
      <c r="F44" s="35"/>
      <c r="G44" s="35"/>
      <c r="H44" s="39"/>
    </row>
    <row r="45" spans="1:8" s="13" customFormat="1" ht="18" customHeight="1">
      <c r="A45" s="35" t="s">
        <v>52</v>
      </c>
      <c r="B45" s="35">
        <v>14000</v>
      </c>
      <c r="C45" s="45"/>
      <c r="D45" s="35"/>
      <c r="E45" s="46"/>
      <c r="F45" s="35"/>
      <c r="G45" s="35"/>
      <c r="H45" s="39"/>
    </row>
    <row r="46" spans="1:8" s="13" customFormat="1" ht="18" customHeight="1">
      <c r="A46" s="35" t="s">
        <v>53</v>
      </c>
      <c r="B46" s="35">
        <v>1211</v>
      </c>
      <c r="C46" s="45">
        <v>101</v>
      </c>
      <c r="D46" s="35">
        <v>1180</v>
      </c>
      <c r="E46" s="46">
        <f>D46/B46*100</f>
        <v>97.44013212221306</v>
      </c>
      <c r="F46" s="35">
        <v>1024</v>
      </c>
      <c r="G46" s="35">
        <f aca="true" t="shared" si="7" ref="G46:G51">D46-F46</f>
        <v>156</v>
      </c>
      <c r="H46" s="39">
        <f>G46/F46*100</f>
        <v>15.234375</v>
      </c>
    </row>
    <row r="47" spans="1:8" s="13" customFormat="1" ht="18" customHeight="1">
      <c r="A47" s="35" t="s">
        <v>54</v>
      </c>
      <c r="B47" s="35">
        <v>408</v>
      </c>
      <c r="C47" s="45">
        <v>28</v>
      </c>
      <c r="D47" s="35">
        <v>333</v>
      </c>
      <c r="E47" s="46">
        <f>D47/B47*100</f>
        <v>81.61764705882352</v>
      </c>
      <c r="F47" s="35">
        <v>314</v>
      </c>
      <c r="G47" s="35">
        <f t="shared" si="7"/>
        <v>19</v>
      </c>
      <c r="H47" s="39">
        <f>G47/F47*100</f>
        <v>6.050955414012739</v>
      </c>
    </row>
    <row r="48" spans="1:8" s="13" customFormat="1" ht="18" customHeight="1">
      <c r="A48" s="35" t="s">
        <v>77</v>
      </c>
      <c r="B48" s="35"/>
      <c r="C48" s="45">
        <v>349</v>
      </c>
      <c r="D48" s="35">
        <v>8304</v>
      </c>
      <c r="E48" s="46"/>
      <c r="F48" s="35"/>
      <c r="G48" s="35">
        <f t="shared" si="7"/>
        <v>8304</v>
      </c>
      <c r="H48" s="39"/>
    </row>
    <row r="49" spans="1:8" s="17" customFormat="1" ht="18" customHeight="1">
      <c r="A49" s="10" t="s">
        <v>55</v>
      </c>
      <c r="B49" s="14">
        <f>B50+B51</f>
        <v>60</v>
      </c>
      <c r="C49" s="14"/>
      <c r="D49" s="14">
        <f>D50+D51</f>
        <v>20</v>
      </c>
      <c r="E49" s="18">
        <f>D49/B49*100</f>
        <v>33.33333333333333</v>
      </c>
      <c r="F49" s="19">
        <f>F50+F51</f>
        <v>10</v>
      </c>
      <c r="G49" s="19">
        <f t="shared" si="7"/>
        <v>10</v>
      </c>
      <c r="H49" s="20">
        <f>G49/F49*100</f>
        <v>100</v>
      </c>
    </row>
    <row r="50" spans="1:8" s="13" customFormat="1" ht="18" customHeight="1">
      <c r="A50" s="35" t="s">
        <v>56</v>
      </c>
      <c r="B50" s="35"/>
      <c r="C50" s="35"/>
      <c r="D50" s="35"/>
      <c r="E50" s="47"/>
      <c r="F50" s="35">
        <v>10</v>
      </c>
      <c r="G50" s="35">
        <f t="shared" si="7"/>
        <v>-10</v>
      </c>
      <c r="H50" s="39">
        <f>G50/F50*100</f>
        <v>-100</v>
      </c>
    </row>
    <row r="51" spans="1:8" s="13" customFormat="1" ht="18" customHeight="1">
      <c r="A51" s="35" t="s">
        <v>78</v>
      </c>
      <c r="B51" s="35">
        <v>60</v>
      </c>
      <c r="C51" s="35"/>
      <c r="D51" s="35">
        <v>20</v>
      </c>
      <c r="E51" s="47"/>
      <c r="F51" s="48"/>
      <c r="G51" s="35">
        <f t="shared" si="7"/>
        <v>20</v>
      </c>
      <c r="H51" s="39"/>
    </row>
    <row r="52" spans="1:8" s="17" customFormat="1" ht="18" customHeight="1">
      <c r="A52" s="10" t="s">
        <v>57</v>
      </c>
      <c r="B52" s="64">
        <f>'预算收入'!B6+B34+B40+B49</f>
        <v>199021</v>
      </c>
      <c r="C52" s="64">
        <f>'预算收入'!C6+C34+C40+C49</f>
        <v>10625</v>
      </c>
      <c r="D52" s="14">
        <f>'预算收入'!D6+D34+D40+D49</f>
        <v>121721</v>
      </c>
      <c r="E52" s="16">
        <f>D52/B52*100</f>
        <v>61.15987760085619</v>
      </c>
      <c r="F52" s="14">
        <f>'预算收入'!F6+F34+F40+F49</f>
        <v>103237</v>
      </c>
      <c r="G52" s="14">
        <f>'预算收入'!G6+G34+G40+G49</f>
        <v>18484</v>
      </c>
      <c r="H52" s="16">
        <f>G52/F52*100</f>
        <v>17.904433487993646</v>
      </c>
    </row>
  </sheetData>
  <sheetProtection/>
  <mergeCells count="8">
    <mergeCell ref="A1:H1"/>
    <mergeCell ref="A3:A5"/>
    <mergeCell ref="D3:H3"/>
    <mergeCell ref="G4:H4"/>
    <mergeCell ref="D4:D5"/>
    <mergeCell ref="B3:B5"/>
    <mergeCell ref="D2:E2"/>
    <mergeCell ref="C3:C5"/>
  </mergeCells>
  <printOptions horizontalCentered="1"/>
  <pageMargins left="0.7086614173228347" right="0.7480314960629921" top="0.4724409448818898" bottom="0.3149606299212598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="80" zoomScaleNormal="80" zoomScalePageLayoutView="0" workbookViewId="0" topLeftCell="A10">
      <selection activeCell="A41" sqref="A41"/>
    </sheetView>
  </sheetViews>
  <sheetFormatPr defaultColWidth="9.00390625" defaultRowHeight="14.25"/>
  <cols>
    <col min="1" max="1" width="28.75390625" style="0" customWidth="1"/>
    <col min="2" max="8" width="13.25390625" style="0" customWidth="1"/>
  </cols>
  <sheetData>
    <row r="1" spans="1:8" s="58" customFormat="1" ht="36.75" customHeight="1">
      <c r="A1" s="65" t="s">
        <v>106</v>
      </c>
      <c r="B1" s="65"/>
      <c r="C1" s="65"/>
      <c r="D1" s="65"/>
      <c r="E1" s="65"/>
      <c r="F1" s="65"/>
      <c r="G1" s="65"/>
      <c r="H1" s="65"/>
    </row>
    <row r="2" spans="1:8" ht="24" customHeight="1">
      <c r="A2" s="17"/>
      <c r="B2" s="17"/>
      <c r="C2" s="17"/>
      <c r="D2" s="77"/>
      <c r="E2" s="77"/>
      <c r="F2" s="17"/>
      <c r="G2" s="17"/>
      <c r="H2" s="1" t="s">
        <v>0</v>
      </c>
    </row>
    <row r="3" spans="1:8" ht="18" customHeight="1">
      <c r="A3" s="66" t="s">
        <v>3</v>
      </c>
      <c r="B3" s="70" t="s">
        <v>17</v>
      </c>
      <c r="C3" s="70" t="s">
        <v>28</v>
      </c>
      <c r="D3" s="73" t="s">
        <v>26</v>
      </c>
      <c r="E3" s="74"/>
      <c r="F3" s="74"/>
      <c r="G3" s="73"/>
      <c r="H3" s="75"/>
    </row>
    <row r="4" spans="1:8" ht="18" customHeight="1">
      <c r="A4" s="67"/>
      <c r="B4" s="67"/>
      <c r="C4" s="78"/>
      <c r="D4" s="74" t="s">
        <v>18</v>
      </c>
      <c r="E4" s="5" t="s">
        <v>27</v>
      </c>
      <c r="F4" s="3" t="s">
        <v>22</v>
      </c>
      <c r="G4" s="73" t="s">
        <v>23</v>
      </c>
      <c r="H4" s="75"/>
    </row>
    <row r="5" spans="1:8" ht="18" customHeight="1">
      <c r="A5" s="68"/>
      <c r="B5" s="68"/>
      <c r="C5" s="79"/>
      <c r="D5" s="76"/>
      <c r="E5" s="7" t="s">
        <v>1</v>
      </c>
      <c r="F5" s="6" t="s">
        <v>2</v>
      </c>
      <c r="G5" s="4" t="s">
        <v>79</v>
      </c>
      <c r="H5" s="8" t="s">
        <v>80</v>
      </c>
    </row>
    <row r="6" spans="1:8" s="31" customFormat="1" ht="18" customHeight="1">
      <c r="A6" s="12" t="s">
        <v>85</v>
      </c>
      <c r="B6" s="32">
        <f>SUM(B7:B27)</f>
        <v>307468</v>
      </c>
      <c r="C6" s="32">
        <f>SUM(C7:C27)</f>
        <v>13807</v>
      </c>
      <c r="D6" s="32">
        <f>SUM(D7:D27)</f>
        <v>232125</v>
      </c>
      <c r="E6" s="33">
        <f aca="true" t="shared" si="0" ref="E6:E23">+D6/B6*100</f>
        <v>75.49566133711477</v>
      </c>
      <c r="F6" s="32">
        <f>SUM(F7:F27)</f>
        <v>213344</v>
      </c>
      <c r="G6" s="32">
        <f>D6-F6</f>
        <v>18781</v>
      </c>
      <c r="H6" s="34">
        <f>G6/F6*100</f>
        <v>8.803153592320385</v>
      </c>
    </row>
    <row r="7" spans="1:8" ht="18" customHeight="1">
      <c r="A7" s="49" t="s">
        <v>86</v>
      </c>
      <c r="B7" s="35">
        <v>19060</v>
      </c>
      <c r="C7" s="35">
        <v>2183</v>
      </c>
      <c r="D7" s="35">
        <v>16362</v>
      </c>
      <c r="E7" s="50">
        <f t="shared" si="0"/>
        <v>85.84470094438615</v>
      </c>
      <c r="F7" s="35">
        <v>13614</v>
      </c>
      <c r="G7" s="51">
        <f aca="true" t="shared" si="1" ref="G7:G23">D7-F7</f>
        <v>2748</v>
      </c>
      <c r="H7" s="52">
        <f aca="true" t="shared" si="2" ref="H7:H27">G7/F7*100</f>
        <v>20.18510356985456</v>
      </c>
    </row>
    <row r="8" spans="1:8" ht="18" customHeight="1">
      <c r="A8" s="49" t="s">
        <v>87</v>
      </c>
      <c r="B8" s="35"/>
      <c r="C8" s="35"/>
      <c r="D8" s="35"/>
      <c r="E8" s="50"/>
      <c r="F8" s="35"/>
      <c r="G8" s="51"/>
      <c r="H8" s="52"/>
    </row>
    <row r="9" spans="1:8" ht="18" customHeight="1">
      <c r="A9" s="49" t="s">
        <v>88</v>
      </c>
      <c r="B9" s="35">
        <v>7652</v>
      </c>
      <c r="C9" s="35">
        <v>595</v>
      </c>
      <c r="D9" s="35">
        <v>6453</v>
      </c>
      <c r="E9" s="50">
        <f t="shared" si="0"/>
        <v>84.3308938839519</v>
      </c>
      <c r="F9" s="35">
        <v>5392</v>
      </c>
      <c r="G9" s="51">
        <f t="shared" si="1"/>
        <v>1061</v>
      </c>
      <c r="H9" s="52">
        <f t="shared" si="2"/>
        <v>19.677299703264094</v>
      </c>
    </row>
    <row r="10" spans="1:8" ht="16.5" customHeight="1">
      <c r="A10" s="49" t="s">
        <v>89</v>
      </c>
      <c r="B10" s="35">
        <v>36869</v>
      </c>
      <c r="C10" s="35">
        <v>1322</v>
      </c>
      <c r="D10" s="35">
        <v>29955</v>
      </c>
      <c r="E10" s="50">
        <f t="shared" si="0"/>
        <v>81.24711817516071</v>
      </c>
      <c r="F10" s="35">
        <v>31005</v>
      </c>
      <c r="G10" s="51">
        <f t="shared" si="1"/>
        <v>-1050</v>
      </c>
      <c r="H10" s="52">
        <f t="shared" si="2"/>
        <v>-3.386550556361877</v>
      </c>
    </row>
    <row r="11" spans="1:8" ht="18" customHeight="1">
      <c r="A11" s="49" t="s">
        <v>90</v>
      </c>
      <c r="B11" s="35">
        <v>1654</v>
      </c>
      <c r="C11" s="35">
        <v>37</v>
      </c>
      <c r="D11" s="35">
        <v>1304</v>
      </c>
      <c r="E11" s="50">
        <f t="shared" si="0"/>
        <v>78.8391777509069</v>
      </c>
      <c r="F11" s="35">
        <v>830</v>
      </c>
      <c r="G11" s="51">
        <f t="shared" si="1"/>
        <v>474</v>
      </c>
      <c r="H11" s="52">
        <f t="shared" si="2"/>
        <v>57.10843373493976</v>
      </c>
    </row>
    <row r="12" spans="1:8" ht="18" customHeight="1">
      <c r="A12" s="49" t="s">
        <v>59</v>
      </c>
      <c r="B12" s="35">
        <v>3575</v>
      </c>
      <c r="C12" s="35">
        <v>184</v>
      </c>
      <c r="D12" s="35">
        <v>2089</v>
      </c>
      <c r="E12" s="50">
        <f t="shared" si="0"/>
        <v>58.43356643356643</v>
      </c>
      <c r="F12" s="35">
        <v>2558</v>
      </c>
      <c r="G12" s="51">
        <f t="shared" si="1"/>
        <v>-469</v>
      </c>
      <c r="H12" s="52">
        <f t="shared" si="2"/>
        <v>-18.33463643471462</v>
      </c>
    </row>
    <row r="13" spans="1:8" ht="18" customHeight="1">
      <c r="A13" s="49" t="s">
        <v>60</v>
      </c>
      <c r="B13" s="35">
        <v>34381</v>
      </c>
      <c r="C13" s="35">
        <v>738</v>
      </c>
      <c r="D13" s="35">
        <v>34648</v>
      </c>
      <c r="E13" s="50">
        <f t="shared" si="0"/>
        <v>100.77659172217213</v>
      </c>
      <c r="F13" s="35">
        <v>29655</v>
      </c>
      <c r="G13" s="51">
        <f t="shared" si="1"/>
        <v>4993</v>
      </c>
      <c r="H13" s="52">
        <f t="shared" si="2"/>
        <v>16.836958354409038</v>
      </c>
    </row>
    <row r="14" spans="1:8" ht="18" customHeight="1">
      <c r="A14" s="49" t="s">
        <v>91</v>
      </c>
      <c r="B14" s="35">
        <v>25476</v>
      </c>
      <c r="C14" s="35">
        <v>766</v>
      </c>
      <c r="D14" s="35">
        <v>25884</v>
      </c>
      <c r="E14" s="50">
        <f t="shared" si="0"/>
        <v>101.60150730098916</v>
      </c>
      <c r="F14" s="35">
        <v>22245</v>
      </c>
      <c r="G14" s="51">
        <f t="shared" si="1"/>
        <v>3639</v>
      </c>
      <c r="H14" s="52">
        <f t="shared" si="2"/>
        <v>16.35873229939312</v>
      </c>
    </row>
    <row r="15" spans="1:8" ht="18" customHeight="1">
      <c r="A15" s="49" t="s">
        <v>92</v>
      </c>
      <c r="B15" s="35">
        <v>9137</v>
      </c>
      <c r="C15" s="35">
        <v>72</v>
      </c>
      <c r="D15" s="35">
        <v>4400</v>
      </c>
      <c r="E15" s="50">
        <f t="shared" si="0"/>
        <v>48.15584984130459</v>
      </c>
      <c r="F15" s="35">
        <v>11600</v>
      </c>
      <c r="G15" s="51">
        <f t="shared" si="1"/>
        <v>-7200</v>
      </c>
      <c r="H15" s="52">
        <f t="shared" si="2"/>
        <v>-62.06896551724138</v>
      </c>
    </row>
    <row r="16" spans="1:8" ht="18" customHeight="1">
      <c r="A16" s="49" t="s">
        <v>61</v>
      </c>
      <c r="B16" s="35">
        <v>27069</v>
      </c>
      <c r="C16" s="35">
        <v>-11958</v>
      </c>
      <c r="D16" s="35">
        <v>33158</v>
      </c>
      <c r="E16" s="50">
        <f t="shared" si="0"/>
        <v>122.49436624921498</v>
      </c>
      <c r="F16" s="35">
        <v>16856</v>
      </c>
      <c r="G16" s="51">
        <f t="shared" si="1"/>
        <v>16302</v>
      </c>
      <c r="H16" s="52">
        <f t="shared" si="2"/>
        <v>96.71333649738966</v>
      </c>
    </row>
    <row r="17" spans="1:8" ht="18" customHeight="1">
      <c r="A17" s="49" t="s">
        <v>62</v>
      </c>
      <c r="B17" s="35">
        <v>68067</v>
      </c>
      <c r="C17" s="35">
        <v>3031</v>
      </c>
      <c r="D17" s="35">
        <v>36009</v>
      </c>
      <c r="E17" s="50">
        <f t="shared" si="0"/>
        <v>52.90228745206929</v>
      </c>
      <c r="F17" s="35">
        <v>38850</v>
      </c>
      <c r="G17" s="51">
        <f t="shared" si="1"/>
        <v>-2841</v>
      </c>
      <c r="H17" s="52">
        <f t="shared" si="2"/>
        <v>-7.312741312741313</v>
      </c>
    </row>
    <row r="18" spans="1:8" ht="18" customHeight="1">
      <c r="A18" s="49" t="s">
        <v>63</v>
      </c>
      <c r="B18" s="35">
        <v>2278</v>
      </c>
      <c r="C18" s="35">
        <v>49</v>
      </c>
      <c r="D18" s="35">
        <v>2888</v>
      </c>
      <c r="E18" s="50">
        <f t="shared" si="0"/>
        <v>126.77787532923617</v>
      </c>
      <c r="F18" s="35">
        <v>1296</v>
      </c>
      <c r="G18" s="51">
        <f t="shared" si="1"/>
        <v>1592</v>
      </c>
      <c r="H18" s="52">
        <f t="shared" si="2"/>
        <v>122.83950617283949</v>
      </c>
    </row>
    <row r="19" spans="1:8" ht="18" customHeight="1">
      <c r="A19" s="49" t="s">
        <v>93</v>
      </c>
      <c r="B19" s="35">
        <v>9307</v>
      </c>
      <c r="C19" s="35">
        <v>13109</v>
      </c>
      <c r="D19" s="35">
        <v>13623</v>
      </c>
      <c r="E19" s="50">
        <f t="shared" si="0"/>
        <v>146.3736972171484</v>
      </c>
      <c r="F19" s="35">
        <v>10324</v>
      </c>
      <c r="G19" s="51">
        <f t="shared" si="1"/>
        <v>3299</v>
      </c>
      <c r="H19" s="52">
        <f t="shared" si="2"/>
        <v>31.954668733049207</v>
      </c>
    </row>
    <row r="20" spans="1:8" ht="18" customHeight="1">
      <c r="A20" s="49" t="s">
        <v>94</v>
      </c>
      <c r="B20" s="35">
        <v>3048</v>
      </c>
      <c r="C20" s="35">
        <v>137</v>
      </c>
      <c r="D20" s="35">
        <v>1556</v>
      </c>
      <c r="E20" s="50">
        <f t="shared" si="0"/>
        <v>51.0498687664042</v>
      </c>
      <c r="F20" s="35">
        <v>8333</v>
      </c>
      <c r="G20" s="51">
        <f t="shared" si="1"/>
        <v>-6777</v>
      </c>
      <c r="H20" s="52">
        <f t="shared" si="2"/>
        <v>-81.3272530901236</v>
      </c>
    </row>
    <row r="21" spans="1:8" ht="18" customHeight="1">
      <c r="A21" s="49" t="s">
        <v>95</v>
      </c>
      <c r="B21" s="35">
        <v>3972</v>
      </c>
      <c r="C21" s="35">
        <v>156</v>
      </c>
      <c r="D21" s="35">
        <v>2732</v>
      </c>
      <c r="E21" s="53">
        <f t="shared" si="0"/>
        <v>68.7814702920443</v>
      </c>
      <c r="F21" s="35">
        <v>4331</v>
      </c>
      <c r="G21" s="51">
        <f t="shared" si="1"/>
        <v>-1599</v>
      </c>
      <c r="H21" s="52">
        <f t="shared" si="2"/>
        <v>-36.919879935349805</v>
      </c>
    </row>
    <row r="22" spans="1:8" ht="18" customHeight="1">
      <c r="A22" s="49" t="s">
        <v>96</v>
      </c>
      <c r="B22" s="35">
        <v>19682</v>
      </c>
      <c r="C22" s="35">
        <v>2436</v>
      </c>
      <c r="D22" s="35">
        <v>17249</v>
      </c>
      <c r="E22" s="53">
        <f t="shared" si="0"/>
        <v>87.63845137689259</v>
      </c>
      <c r="F22" s="35">
        <v>11660</v>
      </c>
      <c r="G22" s="51">
        <f t="shared" si="1"/>
        <v>5589</v>
      </c>
      <c r="H22" s="52">
        <f t="shared" si="2"/>
        <v>47.93310463121784</v>
      </c>
    </row>
    <row r="23" spans="1:8" ht="18" customHeight="1">
      <c r="A23" s="49" t="s">
        <v>97</v>
      </c>
      <c r="B23" s="35">
        <v>79</v>
      </c>
      <c r="C23" s="35">
        <v>10</v>
      </c>
      <c r="D23" s="35">
        <v>284</v>
      </c>
      <c r="E23" s="53">
        <f t="shared" si="0"/>
        <v>359.49367088607596</v>
      </c>
      <c r="F23" s="35">
        <v>31</v>
      </c>
      <c r="G23" s="51">
        <f t="shared" si="1"/>
        <v>253</v>
      </c>
      <c r="H23" s="52">
        <f t="shared" si="2"/>
        <v>816.1290322580646</v>
      </c>
    </row>
    <row r="24" spans="1:8" ht="18" customHeight="1">
      <c r="A24" s="49" t="s">
        <v>98</v>
      </c>
      <c r="B24" s="35"/>
      <c r="C24" s="35">
        <v>843</v>
      </c>
      <c r="D24" s="35">
        <v>3446</v>
      </c>
      <c r="E24" s="53"/>
      <c r="F24" s="35">
        <v>2904</v>
      </c>
      <c r="G24" s="51"/>
      <c r="H24" s="52"/>
    </row>
    <row r="25" spans="1:8" ht="18" customHeight="1">
      <c r="A25" s="49" t="s">
        <v>99</v>
      </c>
      <c r="B25" s="35">
        <v>10</v>
      </c>
      <c r="C25" s="35"/>
      <c r="D25" s="35"/>
      <c r="E25" s="53"/>
      <c r="F25" s="35">
        <v>25</v>
      </c>
      <c r="G25" s="51"/>
      <c r="H25" s="52"/>
    </row>
    <row r="26" spans="1:8" ht="18" customHeight="1">
      <c r="A26" s="49" t="s">
        <v>100</v>
      </c>
      <c r="B26" s="35">
        <v>1500</v>
      </c>
      <c r="C26" s="35"/>
      <c r="D26" s="35"/>
      <c r="E26" s="53"/>
      <c r="F26" s="35"/>
      <c r="G26" s="51"/>
      <c r="H26" s="52"/>
    </row>
    <row r="27" spans="1:8" ht="18" customHeight="1">
      <c r="A27" s="49" t="s">
        <v>101</v>
      </c>
      <c r="B27" s="35">
        <v>34652</v>
      </c>
      <c r="C27" s="35">
        <v>97</v>
      </c>
      <c r="D27" s="35">
        <v>85</v>
      </c>
      <c r="E27" s="53"/>
      <c r="F27" s="35">
        <v>1835</v>
      </c>
      <c r="G27" s="51">
        <f>D27-F27</f>
        <v>-1750</v>
      </c>
      <c r="H27" s="52">
        <f t="shared" si="2"/>
        <v>-95.36784741144415</v>
      </c>
    </row>
    <row r="28" spans="1:8" ht="17.25" customHeight="1">
      <c r="A28" s="10" t="s">
        <v>81</v>
      </c>
      <c r="B28" s="25">
        <f>SUM(B29:B37)</f>
        <v>18065</v>
      </c>
      <c r="C28" s="63">
        <f>SUM(C29:C37)</f>
        <v>97</v>
      </c>
      <c r="D28" s="25">
        <f>SUM(D29:D37)</f>
        <v>15812</v>
      </c>
      <c r="E28" s="26">
        <f>+D28/B28*100</f>
        <v>87.52836977580958</v>
      </c>
      <c r="F28" s="25">
        <f>SUM(F29:F37)</f>
        <v>16593</v>
      </c>
      <c r="G28" s="25">
        <f>D28-F28</f>
        <v>-781</v>
      </c>
      <c r="H28" s="16">
        <f>G28/F28*100</f>
        <v>-4.7068040740071115</v>
      </c>
    </row>
    <row r="29" spans="1:8" ht="17.25" customHeight="1">
      <c r="A29" s="44" t="s">
        <v>58</v>
      </c>
      <c r="B29" s="54"/>
      <c r="C29" s="54"/>
      <c r="D29" s="54"/>
      <c r="E29" s="50"/>
      <c r="F29" s="54"/>
      <c r="G29" s="54"/>
      <c r="H29" s="52"/>
    </row>
    <row r="30" spans="1:8" ht="17.25" customHeight="1">
      <c r="A30" s="35" t="s">
        <v>59</v>
      </c>
      <c r="B30" s="55"/>
      <c r="C30" s="54"/>
      <c r="D30" s="35"/>
      <c r="E30" s="50"/>
      <c r="F30" s="35"/>
      <c r="G30" s="35"/>
      <c r="H30" s="52"/>
    </row>
    <row r="31" spans="1:8" ht="17.25" customHeight="1">
      <c r="A31" s="35" t="s">
        <v>60</v>
      </c>
      <c r="B31" s="55">
        <v>1999</v>
      </c>
      <c r="C31" s="54"/>
      <c r="D31" s="35">
        <v>1221</v>
      </c>
      <c r="E31" s="50">
        <f>+D31/B31*100</f>
        <v>61.08054027013507</v>
      </c>
      <c r="F31" s="35">
        <v>1650</v>
      </c>
      <c r="G31" s="35">
        <f>D31-F31</f>
        <v>-429</v>
      </c>
      <c r="H31" s="52">
        <f>G31/F31*100</f>
        <v>-26</v>
      </c>
    </row>
    <row r="32" spans="1:8" ht="17.25" customHeight="1">
      <c r="A32" s="35" t="s">
        <v>61</v>
      </c>
      <c r="B32" s="55">
        <v>14286</v>
      </c>
      <c r="C32" s="54">
        <v>96</v>
      </c>
      <c r="D32" s="35">
        <v>13811</v>
      </c>
      <c r="E32" s="50">
        <f>+D32/B32*100</f>
        <v>96.67506649867002</v>
      </c>
      <c r="F32" s="35">
        <v>12633</v>
      </c>
      <c r="G32" s="35">
        <f>D32-F32</f>
        <v>1178</v>
      </c>
      <c r="H32" s="52">
        <f>G32/F32*100</f>
        <v>9.324784295100134</v>
      </c>
    </row>
    <row r="33" spans="1:8" ht="17.25" customHeight="1">
      <c r="A33" s="35" t="s">
        <v>62</v>
      </c>
      <c r="B33" s="55"/>
      <c r="C33" s="54"/>
      <c r="D33" s="35"/>
      <c r="E33" s="50"/>
      <c r="F33" s="35"/>
      <c r="G33" s="35"/>
      <c r="H33" s="52"/>
    </row>
    <row r="34" spans="1:8" ht="17.25" customHeight="1">
      <c r="A34" s="35" t="s">
        <v>63</v>
      </c>
      <c r="B34" s="55"/>
      <c r="C34" s="54"/>
      <c r="D34" s="35"/>
      <c r="E34" s="50"/>
      <c r="F34" s="55"/>
      <c r="G34" s="35"/>
      <c r="H34" s="52"/>
    </row>
    <row r="35" spans="1:8" ht="17.25" customHeight="1">
      <c r="A35" s="35" t="s">
        <v>102</v>
      </c>
      <c r="B35" s="55">
        <v>154</v>
      </c>
      <c r="C35" s="54"/>
      <c r="D35" s="35"/>
      <c r="E35" s="50"/>
      <c r="F35" s="55"/>
      <c r="G35" s="35"/>
      <c r="H35" s="52"/>
    </row>
    <row r="36" spans="1:8" ht="17.25" customHeight="1">
      <c r="A36" s="35" t="s">
        <v>64</v>
      </c>
      <c r="B36" s="55"/>
      <c r="C36" s="54"/>
      <c r="D36" s="35"/>
      <c r="E36" s="50"/>
      <c r="F36" s="55"/>
      <c r="G36" s="35"/>
      <c r="H36" s="52"/>
    </row>
    <row r="37" spans="1:8" ht="17.25" customHeight="1">
      <c r="A37" s="35" t="s">
        <v>65</v>
      </c>
      <c r="B37" s="55">
        <v>1626</v>
      </c>
      <c r="C37" s="54">
        <v>1</v>
      </c>
      <c r="D37" s="55">
        <v>780</v>
      </c>
      <c r="E37" s="50">
        <f>+D37/B37*100</f>
        <v>47.97047970479705</v>
      </c>
      <c r="F37" s="55">
        <v>2310</v>
      </c>
      <c r="G37" s="35">
        <f>D37-F37</f>
        <v>-1530</v>
      </c>
      <c r="H37" s="52">
        <f>G37/F37*100</f>
        <v>-66.23376623376623</v>
      </c>
    </row>
    <row r="38" spans="1:8" ht="17.25" customHeight="1">
      <c r="A38" s="10" t="s">
        <v>82</v>
      </c>
      <c r="B38" s="25">
        <f>SUM(B39:B47)</f>
        <v>106098</v>
      </c>
      <c r="C38" s="25">
        <f>SUM(C39:C47)</f>
        <v>3652</v>
      </c>
      <c r="D38" s="25">
        <f>SUM(D39:D47)</f>
        <v>40148</v>
      </c>
      <c r="E38" s="28">
        <f>+D38/B38*100</f>
        <v>37.840487096835</v>
      </c>
      <c r="F38" s="25">
        <f>SUM(F39:F47)</f>
        <v>29395</v>
      </c>
      <c r="G38" s="25">
        <f>D38-F38</f>
        <v>10753</v>
      </c>
      <c r="H38" s="29">
        <f>G38/F38*100</f>
        <v>36.581051199183534</v>
      </c>
    </row>
    <row r="39" spans="1:8" ht="17.25" customHeight="1">
      <c r="A39" s="45" t="s">
        <v>66</v>
      </c>
      <c r="B39" s="45">
        <v>70771</v>
      </c>
      <c r="C39" s="55">
        <v>1668</v>
      </c>
      <c r="D39" s="55">
        <v>17570</v>
      </c>
      <c r="E39" s="50">
        <f>+D39/B39*100</f>
        <v>24.82655324921225</v>
      </c>
      <c r="F39" s="55">
        <v>16558</v>
      </c>
      <c r="G39" s="35">
        <f>D39-F39</f>
        <v>1012</v>
      </c>
      <c r="H39" s="56">
        <f aca="true" t="shared" si="3" ref="H39:H45">G39/F39*100</f>
        <v>6.111849257156662</v>
      </c>
    </row>
    <row r="40" spans="1:8" ht="17.25" customHeight="1">
      <c r="A40" s="35" t="s">
        <v>67</v>
      </c>
      <c r="B40" s="35">
        <v>2690</v>
      </c>
      <c r="C40" s="55">
        <v>95</v>
      </c>
      <c r="D40" s="55">
        <v>958</v>
      </c>
      <c r="E40" s="50">
        <f>+D40/B40*100</f>
        <v>35.613382899628256</v>
      </c>
      <c r="F40" s="55">
        <v>1270</v>
      </c>
      <c r="G40" s="35">
        <f>D40-F40</f>
        <v>-312</v>
      </c>
      <c r="H40" s="56">
        <f t="shared" si="3"/>
        <v>-24.566929133858267</v>
      </c>
    </row>
    <row r="41" spans="1:8" ht="17.25" customHeight="1">
      <c r="A41" s="35" t="s">
        <v>68</v>
      </c>
      <c r="B41" s="35">
        <v>11600</v>
      </c>
      <c r="C41" s="55">
        <v>1131</v>
      </c>
      <c r="D41" s="55">
        <v>12014</v>
      </c>
      <c r="E41" s="50">
        <f>+D41/B41*100</f>
        <v>103.56896551724137</v>
      </c>
      <c r="F41" s="55">
        <v>10365</v>
      </c>
      <c r="G41" s="35">
        <f>D41-F41</f>
        <v>1649</v>
      </c>
      <c r="H41" s="56">
        <f t="shared" si="3"/>
        <v>15.909310178485287</v>
      </c>
    </row>
    <row r="42" spans="1:8" ht="17.25" customHeight="1">
      <c r="A42" s="35" t="s">
        <v>69</v>
      </c>
      <c r="B42" s="35">
        <v>5502</v>
      </c>
      <c r="C42" s="55"/>
      <c r="D42" s="55"/>
      <c r="E42" s="50"/>
      <c r="F42" s="55"/>
      <c r="G42" s="35"/>
      <c r="H42" s="56"/>
    </row>
    <row r="43" spans="1:8" ht="17.25" customHeight="1">
      <c r="A43" s="35" t="s">
        <v>70</v>
      </c>
      <c r="B43" s="35">
        <v>14000</v>
      </c>
      <c r="C43" s="55"/>
      <c r="D43" s="55"/>
      <c r="E43" s="50"/>
      <c r="F43" s="55"/>
      <c r="G43" s="35"/>
      <c r="H43" s="56"/>
    </row>
    <row r="44" spans="1:8" ht="17.25" customHeight="1">
      <c r="A44" s="35" t="s">
        <v>71</v>
      </c>
      <c r="B44" s="35">
        <v>1150</v>
      </c>
      <c r="C44" s="55">
        <v>109</v>
      </c>
      <c r="D44" s="55">
        <v>1112</v>
      </c>
      <c r="E44" s="50">
        <f>+D44/B44*100</f>
        <v>96.69565217391303</v>
      </c>
      <c r="F44" s="55">
        <v>921</v>
      </c>
      <c r="G44" s="35">
        <f>D44-F44</f>
        <v>191</v>
      </c>
      <c r="H44" s="56">
        <f t="shared" si="3"/>
        <v>20.738327904451683</v>
      </c>
    </row>
    <row r="45" spans="1:8" ht="17.25" customHeight="1">
      <c r="A45" s="35" t="s">
        <v>72</v>
      </c>
      <c r="B45" s="35">
        <v>385</v>
      </c>
      <c r="C45" s="55">
        <v>30</v>
      </c>
      <c r="D45" s="55">
        <v>317</v>
      </c>
      <c r="E45" s="50">
        <f>+D45/B45*100</f>
        <v>82.33766233766234</v>
      </c>
      <c r="F45" s="55">
        <v>281</v>
      </c>
      <c r="G45" s="35">
        <f>D45-F45</f>
        <v>36</v>
      </c>
      <c r="H45" s="56">
        <f t="shared" si="3"/>
        <v>12.811387900355871</v>
      </c>
    </row>
    <row r="46" spans="1:8" ht="17.25" customHeight="1">
      <c r="A46" s="35" t="s">
        <v>103</v>
      </c>
      <c r="B46" s="35"/>
      <c r="C46" s="55"/>
      <c r="D46" s="55"/>
      <c r="E46" s="50"/>
      <c r="F46" s="55"/>
      <c r="G46" s="35"/>
      <c r="H46" s="56"/>
    </row>
    <row r="47" spans="1:8" ht="17.25" customHeight="1">
      <c r="A47" s="35" t="s">
        <v>104</v>
      </c>
      <c r="B47" s="35"/>
      <c r="C47" s="55">
        <v>619</v>
      </c>
      <c r="D47" s="55">
        <v>8177</v>
      </c>
      <c r="E47" s="50"/>
      <c r="F47" s="55"/>
      <c r="G47" s="35"/>
      <c r="H47" s="56"/>
    </row>
    <row r="48" spans="1:8" ht="17.25" customHeight="1">
      <c r="A48" s="10" t="s">
        <v>73</v>
      </c>
      <c r="B48" s="14">
        <v>60</v>
      </c>
      <c r="C48" s="30"/>
      <c r="D48" s="30"/>
      <c r="E48" s="22"/>
      <c r="F48" s="30"/>
      <c r="G48" s="14"/>
      <c r="H48" s="16"/>
    </row>
    <row r="49" spans="1:8" ht="17.25" customHeight="1">
      <c r="A49" s="11" t="s">
        <v>83</v>
      </c>
      <c r="B49" s="21">
        <v>60</v>
      </c>
      <c r="C49" s="27"/>
      <c r="D49" s="27"/>
      <c r="E49" s="23"/>
      <c r="F49" s="27"/>
      <c r="G49" s="21"/>
      <c r="H49" s="24"/>
    </row>
    <row r="50" spans="1:8" ht="17.25" customHeight="1">
      <c r="A50" s="10" t="s">
        <v>84</v>
      </c>
      <c r="B50" s="30">
        <f>B48+B38+B28+B6</f>
        <v>431691</v>
      </c>
      <c r="C50" s="30">
        <f>C48+C38+C28+C6</f>
        <v>17556</v>
      </c>
      <c r="D50" s="30">
        <f>D48+D38+D28+D6</f>
        <v>288085</v>
      </c>
      <c r="E50" s="22">
        <f>+D50/B50*100</f>
        <v>66.73407599417176</v>
      </c>
      <c r="F50" s="30">
        <f>F6+F28+F38+F48</f>
        <v>259332</v>
      </c>
      <c r="G50" s="30">
        <f>G6+G28+G38+G48</f>
        <v>28753</v>
      </c>
      <c r="H50" s="16">
        <f>G50/F50*100</f>
        <v>11.08733206854534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2017-11-16T00:43:07Z</cp:lastPrinted>
  <dcterms:created xsi:type="dcterms:W3CDTF">2008-06-05T02:21:05Z</dcterms:created>
  <dcterms:modified xsi:type="dcterms:W3CDTF">2017-11-16T00:43:09Z</dcterms:modified>
  <cp:category/>
  <cp:version/>
  <cp:contentType/>
  <cp:contentStatus/>
</cp:coreProperties>
</file>