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预算收入" sheetId="1" r:id="rId1"/>
    <sheet name="收入" sheetId="2" r:id="rId2"/>
    <sheet name="预算支出" sheetId="3" r:id="rId3"/>
    <sheet name="基金支出" sheetId="4" r:id="rId4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<sst xmlns="http://schemas.openxmlformats.org/spreadsheetml/2006/main" count="157" uniqueCount="124">
  <si>
    <t>附表一</t>
  </si>
  <si>
    <t>单位:万元</t>
  </si>
  <si>
    <t>预算%</t>
  </si>
  <si>
    <t>同期数</t>
  </si>
  <si>
    <t>项   目</t>
  </si>
  <si>
    <t xml:space="preserve">   增值税</t>
  </si>
  <si>
    <t xml:space="preserve"> 税收收入小计</t>
  </si>
  <si>
    <t xml:space="preserve">   营业税</t>
  </si>
  <si>
    <t xml:space="preserve">   企业所得税</t>
  </si>
  <si>
    <t xml:space="preserve">   资源税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</si>
  <si>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</si>
  <si>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</si>
  <si>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</si>
  <si>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</si>
  <si>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</si>
  <si>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</si>
  <si>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耕地占用税</t>
  </si>
  <si>
    <t xml:space="preserve">   专项收入</t>
  </si>
  <si>
    <t xml:space="preserve">   其中:排污费收入</t>
  </si>
  <si>
    <t xml:space="preserve"> 非税收入小计</t>
  </si>
  <si>
    <t xml:space="preserve">  城乡社区事务</t>
  </si>
  <si>
    <t xml:space="preserve">  农林水事务</t>
  </si>
  <si>
    <t xml:space="preserve">  交通运输</t>
  </si>
  <si>
    <t xml:space="preserve">  工业商业金融等事务</t>
  </si>
  <si>
    <t xml:space="preserve">  文化体育与传媒</t>
  </si>
  <si>
    <t>附表二</t>
  </si>
  <si>
    <t>年 初
预算数</t>
  </si>
  <si>
    <t>变 动
预算数</t>
  </si>
  <si>
    <t>金额</t>
  </si>
  <si>
    <t xml:space="preserve">    支 出 总 计</t>
  </si>
  <si>
    <t>累 计 完 成 数</t>
  </si>
  <si>
    <t>金额</t>
  </si>
  <si>
    <t>为年度</t>
  </si>
  <si>
    <t>上年</t>
  </si>
  <si>
    <t>比上年同期增减</t>
  </si>
  <si>
    <t>增减%</t>
  </si>
  <si>
    <t xml:space="preserve">   契税</t>
  </si>
  <si>
    <t xml:space="preserve">        水资源费收入</t>
  </si>
  <si>
    <t xml:space="preserve">  一般公共服务</t>
  </si>
  <si>
    <t xml:space="preserve">  公共安全</t>
  </si>
  <si>
    <t xml:space="preserve">  教育</t>
  </si>
  <si>
    <t xml:space="preserve">  科学技术</t>
  </si>
  <si>
    <t xml:space="preserve">  社会保障和就业</t>
  </si>
  <si>
    <t xml:space="preserve">  医疗卫生</t>
  </si>
  <si>
    <t xml:space="preserve">  环境保护</t>
  </si>
  <si>
    <t xml:space="preserve">  城乡社区事务</t>
  </si>
  <si>
    <t xml:space="preserve">  农林水事务</t>
  </si>
  <si>
    <t xml:space="preserve">  交通运输</t>
  </si>
  <si>
    <t xml:space="preserve">  其它支出</t>
  </si>
  <si>
    <t>项   目</t>
  </si>
  <si>
    <t>累 计 执 行 数</t>
  </si>
  <si>
    <t>为变动</t>
  </si>
  <si>
    <t>上年</t>
  </si>
  <si>
    <t>比上年同期增减</t>
  </si>
  <si>
    <t>增减%</t>
  </si>
  <si>
    <t>变动
预算数</t>
  </si>
  <si>
    <t xml:space="preserve">  粮油物资等管理事务</t>
  </si>
  <si>
    <t xml:space="preserve">  国土资源气象等事务</t>
  </si>
  <si>
    <t xml:space="preserve">  住房保障支出</t>
  </si>
  <si>
    <t xml:space="preserve">  工业等事务</t>
  </si>
  <si>
    <t xml:space="preserve">  其他支出</t>
  </si>
  <si>
    <t xml:space="preserve">  商业服务等事务</t>
  </si>
  <si>
    <t xml:space="preserve">  基本管理与服务</t>
  </si>
  <si>
    <t>当月数</t>
  </si>
  <si>
    <t xml:space="preserve">  国债还本付息支出</t>
  </si>
  <si>
    <t xml:space="preserve">  国防</t>
  </si>
  <si>
    <t xml:space="preserve">   车船税</t>
  </si>
  <si>
    <t>政府性基金支出合计</t>
  </si>
  <si>
    <t>公共财政预算收入合计</t>
  </si>
  <si>
    <t>公共财政预算支出合计</t>
  </si>
  <si>
    <t xml:space="preserve">  失业保险基金支出</t>
  </si>
  <si>
    <t xml:space="preserve">  职工医疗保险基金支出</t>
  </si>
  <si>
    <t xml:space="preserve">  统筹城乡居民养老保险支出</t>
  </si>
  <si>
    <t xml:space="preserve">  统筹城乡居民医疗保险支出</t>
  </si>
  <si>
    <t xml:space="preserve">  工伤保险支出</t>
  </si>
  <si>
    <t xml:space="preserve">  生育保险基金支出</t>
  </si>
  <si>
    <t xml:space="preserve">  基本养老保险基金支出</t>
  </si>
  <si>
    <t xml:space="preserve">  社会保障和就业</t>
  </si>
  <si>
    <t>社会保障基金支出合计</t>
  </si>
  <si>
    <t xml:space="preserve">  预备费</t>
  </si>
  <si>
    <t>国有资本经营支出</t>
  </si>
  <si>
    <r>
      <t xml:space="preserve">  </t>
    </r>
    <r>
      <rPr>
        <sz val="12"/>
        <rFont val="仿宋_GB2312"/>
        <family val="3"/>
      </rPr>
      <t>其他国有资本经营支出</t>
    </r>
  </si>
  <si>
    <t xml:space="preserve">  金融支出</t>
  </si>
  <si>
    <t>金额</t>
  </si>
  <si>
    <t>增减%</t>
  </si>
  <si>
    <t xml:space="preserve">       教育费附加收入</t>
  </si>
  <si>
    <t xml:space="preserve">       残疾人就业保障金</t>
  </si>
  <si>
    <t xml:space="preserve">       教育基金收入</t>
  </si>
  <si>
    <t xml:space="preserve">       农田水利建设资金</t>
  </si>
  <si>
    <t xml:space="preserve">       育林基金收入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</si>
  <si>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</si>
  <si>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</si>
  <si>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</si>
  <si>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</si>
  <si>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</si>
  <si>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</si>
  <si>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</si>
  <si>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</si>
  <si>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政府性基金预算收入合计</t>
  </si>
  <si>
    <t xml:space="preserve">  散装水泥专项资金收入</t>
  </si>
  <si>
    <t xml:space="preserve">  墙体材料专项基金收入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</si>
  <si>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</si>
  <si>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</si>
  <si>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</si>
  <si>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</si>
  <si>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基本养老保险基金收入</t>
  </si>
  <si>
    <t xml:space="preserve">  失业保险基金收入</t>
  </si>
  <si>
    <t xml:space="preserve">  职工医疗保险基金收入</t>
  </si>
  <si>
    <t xml:space="preserve">  统筹城乡居民养老保险</t>
  </si>
  <si>
    <t xml:space="preserve">  统筹城乡居民医疗保险</t>
  </si>
  <si>
    <t xml:space="preserve">  工伤保险</t>
  </si>
  <si>
    <t xml:space="preserve">  生育保险基金收入</t>
  </si>
  <si>
    <t xml:space="preserve">  其他社会保险基金收入</t>
  </si>
  <si>
    <t>国有资本经营收入</t>
  </si>
  <si>
    <t xml:space="preserve">  清算收入</t>
  </si>
  <si>
    <t xml:space="preserve">  利润收入</t>
  </si>
  <si>
    <t xml:space="preserve">  收 入 总 计</t>
  </si>
  <si>
    <t xml:space="preserve">  资源勘探信息等支出</t>
  </si>
  <si>
    <t xml:space="preserve">  其他社会保险基金支出</t>
  </si>
  <si>
    <t xml:space="preserve">  新型农村合作医疗基金支出</t>
  </si>
  <si>
    <t>二○一七年五月份财政收入完成情况表</t>
  </si>
  <si>
    <t>二○一七年五月份财政支出完成情况表</t>
  </si>
  <si>
    <t xml:space="preserve">  城市公用事业附加收入</t>
  </si>
  <si>
    <t xml:space="preserve"> 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</si>
</sst>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);[Red]\(0.0\)"/>
    <numFmt numFmtId="187" formatCode="#,##0.0_ "/>
    <numFmt numFmtId="188" formatCode="0.0_ "/>
    <numFmt numFmtId="189" formatCode="0.00_ "/>
    <numFmt numFmtId="190" formatCode="#,##0_ "/>
    <numFmt numFmtId="191" formatCode="#,##0_);[Red]\(#,##0\)"/>
    <numFmt numFmtId="192" formatCode="0.00;[Red]0.00"/>
    <numFmt numFmtId="193" formatCode="#,##0.00_ "/>
    <numFmt numFmtId="194" formatCode="0;[Red]0"/>
    <numFmt numFmtId="195" formatCode="&quot;¥&quot;* _-#,##0;&quot;¥&quot;* \-#,##0;&quot;¥&quot;* _-&quot;-&quot;;@"/>
    <numFmt numFmtId="196" formatCode="* #,##0;* \-#,##0;* &quot;-&quot;;@"/>
    <numFmt numFmtId="197" formatCode="&quot;¥&quot;* _-#,##0.00;&quot;¥&quot;* \-#,##0.00;&quot;¥&quot;* _-&quot;-&quot;??;@"/>
    <numFmt numFmtId="198" formatCode="* #,##0.00;* \-#,##0.00;* &quot;-&quot;??;@"/>
    <numFmt numFmtId="199" formatCode="&quot;隐藏 64&quot;"/>
    <numFmt numFmtId="200" formatCode="&quot;隐藏 65&quot;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* #,##0.0;* \-#,##0.0;* &quot;&quot;??;@"/>
    <numFmt numFmtId="204" formatCode="00"/>
    <numFmt numFmtId="205" formatCode="0000"/>
    <numFmt numFmtId="206" formatCode="* #,##0.00;* \-#,##0.00;* &quot;&quot;??;@"/>
    <numFmt numFmtId="207" formatCode="* #,##0;* \-#,##0;* &quot;&quot;??;@"/>
    <numFmt numFmtId="208" formatCode="000000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#,##0.0_);\(#,##0.0\)"/>
    <numFmt numFmtId="213" formatCode="#,##0.0_);[Red]\(#,##0.0\)"/>
    <numFmt numFmtId="214" formatCode="#,##0.000_);[Red]\(#,##0.000\)"/>
    <numFmt numFmtId="215" formatCode="&quot;\&quot;#,##0.00_);\(&quot;\&quot;#,##0.00\)"/>
    <numFmt numFmtId="216" formatCode="0.00_);[Red]\(0.00\)"/>
    <numFmt numFmtId="217" formatCode="#,##0.0000"/>
    <numFmt numFmtId="218" formatCode="#,##0.0"/>
    <numFmt numFmtId="219" formatCode="0.0"/>
    <numFmt numFmtId="220" formatCode=";;"/>
    <numFmt numFmtId="221" formatCode="&quot;$&quot;#,##0_);[Red]\(&quot;$&quot;#,##0\)"/>
    <numFmt numFmtId="222" formatCode="&quot;$&quot;#,##0.00_);[Red]\(&quot;$&quot;#,##0.00\)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&quot;$&quot;\ #,##0_-;[Red]&quot;$&quot;\ #,##0\-"/>
    <numFmt numFmtId="228" formatCode="&quot;$&quot;\ #,##0.00_-;[Red]&quot;$&quot;\ #,##0.00\-"/>
    <numFmt numFmtId="229" formatCode="_-&quot;$&quot;\ * #,##0_-;_-&quot;$&quot;\ * #,##0\-;_-&quot;$&quot;\ * &quot;-&quot;_-;_-@_-"/>
    <numFmt numFmtId="230" formatCode="_-&quot;$&quot;\ * #,##0.00_-;_-&quot;$&quot;\ * #,##0.00\-;_-&quot;$&quot;\ * &quot;-&quot;??_-;_-@_-"/>
  </numFmts>
  <fonts count="7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42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8.8"/>
      <color indexed="12"/>
      <name val="Tahoma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8.8"/>
      <color indexed="20"/>
      <name val="Tahoma"/>
      <family val="2"/>
    </font>
    <font>
      <b/>
      <sz val="12"/>
      <name val="仿宋_GB2312"/>
      <family val="3"/>
    </font>
    <font>
      <b/>
      <sz val="12"/>
      <name val="宋体"/>
      <family val="0"/>
    </font>
    <font>
      <sz val="10.5"/>
      <name val="宋体"/>
      <family val="0"/>
    </font>
    <font>
      <sz val="10.5"/>
      <name val="仿宋_GB2312"/>
      <family val="3"/>
    </font>
    <font>
      <sz val="10.5"/>
      <name val="黑体"/>
      <family val="3"/>
    </font>
    <font>
      <b/>
      <sz val="10.5"/>
      <name val="仿宋_GB2312"/>
      <family val="3"/>
    </font>
    <font>
      <b/>
      <sz val="10.5"/>
      <name val="宋体"/>
      <family val="0"/>
    </font>
    <font>
      <b/>
      <sz val="14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9" fontId="8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6" fillId="0" borderId="0">
      <alignment/>
      <protection locked="0"/>
    </xf>
    <xf numFmtId="0" fontId="11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1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5" fillId="24" borderId="0" applyNumberFormat="0" applyBorder="0" applyAlignment="0" applyProtection="0"/>
    <xf numFmtId="0" fontId="11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1" fillId="16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30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7" borderId="0" applyNumberFormat="0" applyBorder="0" applyAlignment="0" applyProtection="0"/>
    <xf numFmtId="0" fontId="18" fillId="2" borderId="1" applyNumberFormat="0" applyAlignment="0" applyProtection="0"/>
    <xf numFmtId="0" fontId="19" fillId="32" borderId="2" applyNumberFormat="0" applyAlignment="0" applyProtection="0"/>
    <xf numFmtId="181" fontId="8" fillId="0" borderId="0" applyFont="0" applyFill="0" applyBorder="0" applyAlignment="0" applyProtection="0"/>
    <xf numFmtId="225" fontId="21" fillId="0" borderId="0">
      <alignment/>
      <protection/>
    </xf>
    <xf numFmtId="183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23" fontId="21" fillId="0" borderId="0">
      <alignment/>
      <protection/>
    </xf>
    <xf numFmtId="15" fontId="22" fillId="0" borderId="0">
      <alignment/>
      <protection/>
    </xf>
    <xf numFmtId="224" fontId="21" fillId="0" borderId="0">
      <alignment/>
      <protection/>
    </xf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38" fontId="25" fillId="10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10" fontId="25" fillId="4" borderId="8" applyNumberFormat="0" applyBorder="0" applyAlignment="0" applyProtection="0"/>
    <xf numFmtId="212" fontId="31" fillId="33" borderId="0">
      <alignment/>
      <protection/>
    </xf>
    <xf numFmtId="0" fontId="32" fillId="0" borderId="9" applyNumberFormat="0" applyFill="0" applyAlignment="0" applyProtection="0"/>
    <xf numFmtId="212" fontId="33" fillId="34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1" fontId="22" fillId="0" borderId="0" applyFont="0" applyFill="0" applyBorder="0" applyAlignment="0" applyProtection="0"/>
    <xf numFmtId="222" fontId="22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34" fillId="12" borderId="0" applyNumberFormat="0" applyBorder="0" applyAlignment="0" applyProtection="0"/>
    <xf numFmtId="0" fontId="21" fillId="0" borderId="0">
      <alignment/>
      <protection/>
    </xf>
    <xf numFmtId="37" fontId="35" fillId="0" borderId="0">
      <alignment/>
      <protection/>
    </xf>
    <xf numFmtId="227" fontId="8" fillId="0" borderId="0">
      <alignment/>
      <protection/>
    </xf>
    <xf numFmtId="0" fontId="6" fillId="0" borderId="0">
      <alignment/>
      <protection/>
    </xf>
    <xf numFmtId="0" fontId="8" fillId="4" borderId="10" applyNumberFormat="0" applyFont="0" applyAlignment="0" applyProtection="0"/>
    <xf numFmtId="0" fontId="36" fillId="2" borderId="11" applyNumberFormat="0" applyAlignment="0" applyProtection="0"/>
    <xf numFmtId="14" fontId="16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8" fillId="0" borderId="0" applyFont="0" applyFill="0" applyProtection="0">
      <alignment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7" fillId="0" borderId="12">
      <alignment horizontal="center"/>
      <protection/>
    </xf>
    <xf numFmtId="3" fontId="22" fillId="0" borderId="0" applyFont="0" applyFill="0" applyBorder="0" applyAlignment="0" applyProtection="0"/>
    <xf numFmtId="0" fontId="22" fillId="35" borderId="0" applyNumberFormat="0" applyFont="0" applyBorder="0" applyAlignment="0" applyProtection="0"/>
    <xf numFmtId="0" fontId="39" fillId="36" borderId="13">
      <alignment/>
      <protection locked="0"/>
    </xf>
    <xf numFmtId="0" fontId="40" fillId="0" borderId="0">
      <alignment/>
      <protection/>
    </xf>
    <xf numFmtId="0" fontId="39" fillId="36" borderId="13">
      <alignment/>
      <protection locked="0"/>
    </xf>
    <xf numFmtId="0" fontId="39" fillId="36" borderId="13">
      <alignment/>
      <protection locked="0"/>
    </xf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8" fillId="0" borderId="15" applyNumberFormat="0" applyFill="0" applyProtection="0">
      <alignment horizontal="right"/>
    </xf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15" applyNumberFormat="0" applyFill="0" applyProtection="0">
      <alignment horizontal="center"/>
    </xf>
    <xf numFmtId="0" fontId="41" fillId="0" borderId="0" applyNumberFormat="0" applyFill="0" applyBorder="0" applyAlignment="0" applyProtection="0"/>
    <xf numFmtId="0" fontId="52" fillId="0" borderId="18" applyNumberFormat="0" applyFill="0" applyProtection="0">
      <alignment horizontal="center"/>
    </xf>
    <xf numFmtId="0" fontId="5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4" fillId="3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8" fillId="27" borderId="0" applyNumberFormat="0" applyBorder="0" applyAlignment="0" applyProtection="0"/>
    <xf numFmtId="0" fontId="24" fillId="8" borderId="0" applyNumberFormat="0" applyBorder="0" applyAlignment="0" applyProtection="0"/>
    <xf numFmtId="0" fontId="59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61" fillId="32" borderId="2" applyNumberFormat="0" applyAlignment="0" applyProtection="0"/>
    <xf numFmtId="0" fontId="62" fillId="32" borderId="2" applyNumberFormat="0" applyAlignment="0" applyProtection="0"/>
    <xf numFmtId="0" fontId="62" fillId="32" borderId="2" applyNumberFormat="0" applyAlignment="0" applyProtection="0"/>
    <xf numFmtId="0" fontId="62" fillId="32" borderId="2" applyNumberFormat="0" applyAlignment="0" applyProtection="0"/>
    <xf numFmtId="0" fontId="62" fillId="32" borderId="2" applyNumberFormat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18" applyNumberFormat="0" applyFill="0" applyProtection="0">
      <alignment horizontal="left"/>
    </xf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12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226" fontId="8" fillId="0" borderId="18" applyFill="0" applyProtection="0">
      <alignment horizontal="right"/>
    </xf>
    <xf numFmtId="0" fontId="8" fillId="0" borderId="15" applyNumberFormat="0" applyFill="0" applyProtection="0">
      <alignment horizontal="left"/>
    </xf>
    <xf numFmtId="0" fontId="67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68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69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1" fontId="8" fillId="0" borderId="18" applyFill="0" applyProtection="0">
      <alignment horizontal="center"/>
    </xf>
    <xf numFmtId="0" fontId="20" fillId="0" borderId="0">
      <alignment vertical="top"/>
      <protection/>
    </xf>
    <xf numFmtId="0" fontId="70" fillId="0" borderId="0" applyNumberFormat="0" applyFill="0" applyBorder="0" applyAlignment="0" applyProtection="0"/>
    <xf numFmtId="0" fontId="22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10" borderId="8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85" fontId="0" fillId="0" borderId="15" xfId="0" applyNumberFormat="1" applyFont="1" applyBorder="1" applyAlignment="1">
      <alignment vertical="center"/>
    </xf>
    <xf numFmtId="0" fontId="0" fillId="10" borderId="8" xfId="0" applyFont="1" applyFill="1" applyBorder="1" applyAlignment="1">
      <alignment vertical="center"/>
    </xf>
    <xf numFmtId="185" fontId="0" fillId="10" borderId="15" xfId="0" applyNumberFormat="1" applyFont="1" applyFill="1" applyBorder="1" applyAlignment="1">
      <alignment vertical="center"/>
    </xf>
    <xf numFmtId="184" fontId="0" fillId="10" borderId="8" xfId="0" applyNumberFormat="1" applyFont="1" applyFill="1" applyBorder="1" applyAlignment="1">
      <alignment vertical="center"/>
    </xf>
    <xf numFmtId="184" fontId="0" fillId="2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10" borderId="15" xfId="0" applyFont="1" applyFill="1" applyBorder="1" applyAlignment="1">
      <alignment vertical="center"/>
    </xf>
    <xf numFmtId="184" fontId="0" fillId="10" borderId="15" xfId="0" applyNumberFormat="1" applyFont="1" applyFill="1" applyBorder="1" applyAlignment="1">
      <alignment vertical="center"/>
    </xf>
    <xf numFmtId="184" fontId="0" fillId="2" borderId="15" xfId="0" applyNumberFormat="1" applyFont="1" applyFill="1" applyBorder="1" applyAlignment="1">
      <alignment vertical="center"/>
    </xf>
    <xf numFmtId="0" fontId="0" fillId="10" borderId="23" xfId="0" applyFont="1" applyFill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2" borderId="23" xfId="0" applyFont="1" applyFill="1" applyBorder="1" applyAlignment="1">
      <alignment horizontal="right" vertical="center"/>
    </xf>
    <xf numFmtId="0" fontId="0" fillId="10" borderId="8" xfId="0" applyFont="1" applyFill="1" applyBorder="1" applyAlignment="1">
      <alignment horizontal="right" vertical="center"/>
    </xf>
    <xf numFmtId="184" fontId="0" fillId="0" borderId="15" xfId="0" applyNumberFormat="1" applyFont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90" fontId="0" fillId="10" borderId="8" xfId="0" applyNumberFormat="1" applyFont="1" applyFill="1" applyBorder="1" applyAlignment="1">
      <alignment vertical="center"/>
    </xf>
    <xf numFmtId="0" fontId="71" fillId="0" borderId="8" xfId="0" applyFont="1" applyBorder="1" applyAlignment="1">
      <alignment vertical="center"/>
    </xf>
    <xf numFmtId="0" fontId="71" fillId="10" borderId="8" xfId="0" applyFont="1" applyFill="1" applyBorder="1" applyAlignment="1">
      <alignment vertical="center"/>
    </xf>
    <xf numFmtId="0" fontId="72" fillId="10" borderId="8" xfId="0" applyFont="1" applyFill="1" applyBorder="1" applyAlignment="1">
      <alignment vertical="center"/>
    </xf>
    <xf numFmtId="0" fontId="4" fillId="10" borderId="15" xfId="0" applyFont="1" applyFill="1" applyBorder="1" applyAlignment="1">
      <alignment vertical="center"/>
    </xf>
    <xf numFmtId="0" fontId="4" fillId="10" borderId="8" xfId="0" applyFont="1" applyFill="1" applyBorder="1" applyAlignment="1">
      <alignment vertical="center"/>
    </xf>
    <xf numFmtId="184" fontId="0" fillId="10" borderId="23" xfId="0" applyNumberFormat="1" applyFont="1" applyFill="1" applyBorder="1" applyAlignment="1">
      <alignment horizontal="right" vertical="center"/>
    </xf>
    <xf numFmtId="188" fontId="0" fillId="0" borderId="8" xfId="0" applyNumberFormat="1" applyFont="1" applyBorder="1" applyAlignment="1">
      <alignment vertical="center"/>
    </xf>
    <xf numFmtId="188" fontId="0" fillId="10" borderId="8" xfId="0" applyNumberFormat="1" applyFont="1" applyFill="1" applyBorder="1" applyAlignment="1">
      <alignment vertical="center"/>
    </xf>
    <xf numFmtId="188" fontId="0" fillId="2" borderId="8" xfId="0" applyNumberFormat="1" applyFont="1" applyFill="1" applyBorder="1" applyAlignment="1">
      <alignment vertical="center"/>
    </xf>
    <xf numFmtId="188" fontId="0" fillId="10" borderId="8" xfId="0" applyNumberFormat="1" applyFont="1" applyFill="1" applyBorder="1" applyAlignment="1">
      <alignment horizontal="right" vertical="center"/>
    </xf>
    <xf numFmtId="0" fontId="0" fillId="0" borderId="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184" fontId="0" fillId="42" borderId="15" xfId="0" applyNumberFormat="1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2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8" xfId="0" applyFont="1" applyBorder="1" applyAlignment="1">
      <alignment horizontal="center" vertical="center"/>
    </xf>
    <xf numFmtId="0" fontId="74" fillId="0" borderId="15" xfId="0" applyFont="1" applyBorder="1" applyAlignment="1">
      <alignment vertical="center"/>
    </xf>
    <xf numFmtId="0" fontId="73" fillId="0" borderId="8" xfId="0" applyFont="1" applyBorder="1" applyAlignment="1">
      <alignment vertical="center"/>
    </xf>
    <xf numFmtId="0" fontId="73" fillId="0" borderId="8" xfId="0" applyNumberFormat="1" applyFont="1" applyBorder="1" applyAlignment="1">
      <alignment vertical="center"/>
    </xf>
    <xf numFmtId="185" fontId="73" fillId="0" borderId="15" xfId="0" applyNumberFormat="1" applyFont="1" applyBorder="1" applyAlignment="1">
      <alignment vertical="center"/>
    </xf>
    <xf numFmtId="188" fontId="73" fillId="0" borderId="8" xfId="0" applyNumberFormat="1" applyFont="1" applyBorder="1" applyAlignment="1">
      <alignment vertical="center"/>
    </xf>
    <xf numFmtId="0" fontId="74" fillId="0" borderId="8" xfId="0" applyFont="1" applyBorder="1" applyAlignment="1">
      <alignment vertical="center"/>
    </xf>
    <xf numFmtId="0" fontId="75" fillId="10" borderId="8" xfId="0" applyFont="1" applyFill="1" applyBorder="1" applyAlignment="1">
      <alignment vertical="center"/>
    </xf>
    <xf numFmtId="0" fontId="73" fillId="10" borderId="8" xfId="0" applyFont="1" applyFill="1" applyBorder="1" applyAlignment="1">
      <alignment vertical="center"/>
    </xf>
    <xf numFmtId="185" fontId="73" fillId="10" borderId="15" xfId="0" applyNumberFormat="1" applyFont="1" applyFill="1" applyBorder="1" applyAlignment="1">
      <alignment vertical="center"/>
    </xf>
    <xf numFmtId="188" fontId="73" fillId="10" borderId="8" xfId="0" applyNumberFormat="1" applyFont="1" applyFill="1" applyBorder="1" applyAlignment="1">
      <alignment vertical="center"/>
    </xf>
    <xf numFmtId="185" fontId="73" fillId="0" borderId="15" xfId="0" applyNumberFormat="1" applyFont="1" applyFill="1" applyBorder="1" applyAlignment="1">
      <alignment vertical="center"/>
    </xf>
    <xf numFmtId="0" fontId="73" fillId="2" borderId="8" xfId="0" applyFont="1" applyFill="1" applyBorder="1" applyAlignment="1">
      <alignment vertical="center"/>
    </xf>
    <xf numFmtId="0" fontId="74" fillId="2" borderId="8" xfId="0" applyFont="1" applyFill="1" applyBorder="1" applyAlignment="1">
      <alignment vertical="center"/>
    </xf>
    <xf numFmtId="0" fontId="76" fillId="10" borderId="8" xfId="0" applyFont="1" applyFill="1" applyBorder="1" applyAlignment="1">
      <alignment vertical="center"/>
    </xf>
    <xf numFmtId="185" fontId="73" fillId="42" borderId="15" xfId="0" applyNumberFormat="1" applyFont="1" applyFill="1" applyBorder="1" applyAlignment="1">
      <alignment vertical="center"/>
    </xf>
    <xf numFmtId="0" fontId="73" fillId="42" borderId="8" xfId="0" applyFont="1" applyFill="1" applyBorder="1" applyAlignment="1">
      <alignment vertical="center"/>
    </xf>
    <xf numFmtId="188" fontId="73" fillId="42" borderId="8" xfId="0" applyNumberFormat="1" applyFont="1" applyFill="1" applyBorder="1" applyAlignment="1">
      <alignment vertical="center"/>
    </xf>
    <xf numFmtId="185" fontId="73" fillId="0" borderId="8" xfId="0" applyNumberFormat="1" applyFont="1" applyFill="1" applyBorder="1" applyAlignment="1">
      <alignment vertical="center"/>
    </xf>
    <xf numFmtId="0" fontId="77" fillId="0" borderId="8" xfId="0" applyFont="1" applyBorder="1" applyAlignment="1">
      <alignment vertical="center"/>
    </xf>
    <xf numFmtId="184" fontId="0" fillId="0" borderId="8" xfId="0" applyNumberFormat="1" applyFont="1" applyFill="1" applyBorder="1" applyAlignment="1">
      <alignment vertical="center"/>
    </xf>
    <xf numFmtId="188" fontId="0" fillId="0" borderId="8" xfId="0" applyNumberFormat="1" applyFont="1" applyFill="1" applyBorder="1" applyAlignment="1">
      <alignment horizontal="right" vertical="center"/>
    </xf>
    <xf numFmtId="0" fontId="73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 wrapText="1"/>
    </xf>
    <xf numFmtId="49" fontId="73" fillId="0" borderId="25" xfId="0" applyNumberFormat="1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39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平台公司政府性债务余额明细表" xfId="23"/>
    <cellStyle name="_弱电系统设备配置报价清单" xfId="24"/>
    <cellStyle name="_少计债务情况表" xfId="25"/>
    <cellStyle name="0,0&#13;&#10;NA&#13;&#10;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强调文字颜色 1" xfId="33"/>
    <cellStyle name="20% - 强调文字颜色 1 2" xfId="34"/>
    <cellStyle name="20% - 强调文字颜色 1 2 2" xfId="35"/>
    <cellStyle name="20% - 强调文字颜色 1 2_地方政府负有偿还责任的债务明细表（表1）" xfId="36"/>
    <cellStyle name="20% - 强调文字颜色 1 3" xfId="37"/>
    <cellStyle name="20% - 强调文字颜色 2" xfId="38"/>
    <cellStyle name="20% - 强调文字颜色 2 2" xfId="39"/>
    <cellStyle name="20% - 强调文字颜色 2 2 2" xfId="40"/>
    <cellStyle name="20% - 强调文字颜色 2 2_地方政府负有偿还责任的债务明细表（表1）" xfId="41"/>
    <cellStyle name="20% - 强调文字颜色 2 3" xfId="42"/>
    <cellStyle name="20% - 强调文字颜色 3" xfId="43"/>
    <cellStyle name="20% - 强调文字颜色 3 2" xfId="44"/>
    <cellStyle name="20% - 强调文字颜色 3 2 2" xfId="45"/>
    <cellStyle name="20% - 强调文字颜色 3 2_地方政府负有偿还责任的债务明细表（表1）" xfId="46"/>
    <cellStyle name="20% - 强调文字颜色 3 3" xfId="47"/>
    <cellStyle name="20% - 强调文字颜色 4" xfId="48"/>
    <cellStyle name="20% - 强调文字颜色 4 2" xfId="49"/>
    <cellStyle name="20% - 强调文字颜色 4 2 2" xfId="50"/>
    <cellStyle name="20% - 强调文字颜色 4 2_地方政府负有偿还责任的债务明细表（表1）" xfId="51"/>
    <cellStyle name="20% - 强调文字颜色 4 3" xfId="52"/>
    <cellStyle name="20% - 强调文字颜色 5" xfId="53"/>
    <cellStyle name="20% - 强调文字颜色 5 2" xfId="54"/>
    <cellStyle name="20% - 强调文字颜色 5 2 2" xfId="55"/>
    <cellStyle name="20% - 强调文字颜色 5 2_地方政府负有偿还责任的债务明细表（表1）" xfId="56"/>
    <cellStyle name="20% - 强调文字颜色 5 3" xfId="57"/>
    <cellStyle name="20% - 强调文字颜色 6" xfId="58"/>
    <cellStyle name="20% - 强调文字颜色 6 2" xfId="59"/>
    <cellStyle name="20% - 强调文字颜色 6 2 2" xfId="60"/>
    <cellStyle name="20% - 强调文字颜色 6 2_地方政府负有偿还责任的债务明细表（表1）" xfId="61"/>
    <cellStyle name="20% - 强调文字颜色 6 3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强调文字颜色 1" xfId="69"/>
    <cellStyle name="40% - 强调文字颜色 1 2" xfId="70"/>
    <cellStyle name="40% - 强调文字颜色 1 2 2" xfId="71"/>
    <cellStyle name="40% - 强调文字颜色 1 2_地方政府负有偿还责任的债务明细表（表1）" xfId="72"/>
    <cellStyle name="40% - 强调文字颜色 1 3" xfId="73"/>
    <cellStyle name="40% - 强调文字颜色 2" xfId="74"/>
    <cellStyle name="40% - 强调文字颜色 2 2" xfId="75"/>
    <cellStyle name="40% - 强调文字颜色 2 2 2" xfId="76"/>
    <cellStyle name="40% - 强调文字颜色 2 2_地方政府负有偿还责任的债务明细表（表1）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_地方政府负有偿还责任的债务明细表（表1）" xfId="82"/>
    <cellStyle name="40% - 强调文字颜色 3 3" xfId="83"/>
    <cellStyle name="40% - 强调文字颜色 4" xfId="84"/>
    <cellStyle name="40% - 强调文字颜色 4 2" xfId="85"/>
    <cellStyle name="40% - 强调文字颜色 4 2 2" xfId="86"/>
    <cellStyle name="40% - 强调文字颜色 4 2_地方政府负有偿还责任的债务明细表（表1）" xfId="87"/>
    <cellStyle name="40% - 强调文字颜色 4 3" xfId="88"/>
    <cellStyle name="40% - 强调文字颜色 5" xfId="89"/>
    <cellStyle name="40% - 强调文字颜色 5 2" xfId="90"/>
    <cellStyle name="40% - 强调文字颜色 5 2 2" xfId="91"/>
    <cellStyle name="40% - 强调文字颜色 5 2_地方政府负有偿还责任的债务明细表（表1）" xfId="92"/>
    <cellStyle name="40% - 强调文字颜色 5 3" xfId="93"/>
    <cellStyle name="40% - 强调文字颜色 6" xfId="94"/>
    <cellStyle name="40% - 强调文字颜色 6 2" xfId="95"/>
    <cellStyle name="40% - 强调文字颜色 6 2 2" xfId="96"/>
    <cellStyle name="40% - 强调文字颜色 6 2_地方政府负有偿还责任的债务明细表（表1）" xfId="97"/>
    <cellStyle name="40% - 强调文字颜色 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强调文字颜色 1" xfId="105"/>
    <cellStyle name="60% - 强调文字颜色 1 2" xfId="106"/>
    <cellStyle name="60% - 强调文字颜色 1 2 2" xfId="107"/>
    <cellStyle name="60% - 强调文字颜色 1 2_地方政府负有偿还责任的债务明细表（表1）" xfId="108"/>
    <cellStyle name="60% - 强调文字颜色 1 3" xfId="109"/>
    <cellStyle name="60% - 强调文字颜色 2" xfId="110"/>
    <cellStyle name="60% - 强调文字颜色 2 2" xfId="111"/>
    <cellStyle name="60% - 强调文字颜色 2 2 2" xfId="112"/>
    <cellStyle name="60% - 强调文字颜色 2 2_地方政府负有偿还责任的债务明细表（表1）" xfId="113"/>
    <cellStyle name="60% - 强调文字颜色 2 3" xfId="114"/>
    <cellStyle name="60% - 强调文字颜色 3" xfId="115"/>
    <cellStyle name="60% - 强调文字颜色 3 2" xfId="116"/>
    <cellStyle name="60% - 强调文字颜色 3 2 2" xfId="117"/>
    <cellStyle name="60% - 强调文字颜色 3 2_地方政府负有偿还责任的债务明细表（表1）" xfId="118"/>
    <cellStyle name="60% - 强调文字颜色 3 3" xfId="119"/>
    <cellStyle name="60% - 强调文字颜色 4" xfId="120"/>
    <cellStyle name="60% - 强调文字颜色 4 2" xfId="121"/>
    <cellStyle name="60% - 强调文字颜色 4 2 2" xfId="122"/>
    <cellStyle name="60% - 强调文字颜色 4 2_地方政府负有偿还责任的债务明细表（表1）" xfId="123"/>
    <cellStyle name="60% - 强调文字颜色 4 3" xfId="124"/>
    <cellStyle name="60% - 强调文字颜色 5" xfId="125"/>
    <cellStyle name="60% - 强调文字颜色 5 2" xfId="126"/>
    <cellStyle name="60% - 强调文字颜色 5 2 2" xfId="127"/>
    <cellStyle name="60% - 强调文字颜色 5 2_地方政府负有偿还责任的债务明细表（表1）" xfId="128"/>
    <cellStyle name="60% - 强调文字颜色 5 3" xfId="129"/>
    <cellStyle name="60% - 强调文字颜色 6" xfId="130"/>
    <cellStyle name="60% - 强调文字颜色 6 2" xfId="131"/>
    <cellStyle name="60% - 强调文字颜色 6 2 2" xfId="132"/>
    <cellStyle name="60% - 强调文字颜色 6 2_地方政府负有偿还责任的债务明细表（表1）" xfId="133"/>
    <cellStyle name="60% - 强调文字颜色 6 3" xfId="134"/>
    <cellStyle name="6mal" xfId="135"/>
    <cellStyle name="Accent1" xfId="136"/>
    <cellStyle name="Accent1 - 20%" xfId="137"/>
    <cellStyle name="Accent1 - 40%" xfId="138"/>
    <cellStyle name="Accent1 - 60%" xfId="139"/>
    <cellStyle name="Accent2" xfId="140"/>
    <cellStyle name="Accent2 - 20%" xfId="141"/>
    <cellStyle name="Accent2 - 40%" xfId="142"/>
    <cellStyle name="Accent2 - 60%" xfId="143"/>
    <cellStyle name="Accent3" xfId="144"/>
    <cellStyle name="Accent3 - 20%" xfId="145"/>
    <cellStyle name="Accent3 - 40%" xfId="146"/>
    <cellStyle name="Accent3 - 60%" xfId="147"/>
    <cellStyle name="Accent4" xfId="148"/>
    <cellStyle name="Accent4 - 20%" xfId="149"/>
    <cellStyle name="Accent4 - 40%" xfId="150"/>
    <cellStyle name="Accent4 - 60%" xfId="151"/>
    <cellStyle name="Accent5" xfId="152"/>
    <cellStyle name="Accent5 - 20%" xfId="153"/>
    <cellStyle name="Accent5 - 40%" xfId="154"/>
    <cellStyle name="Accent5 - 60%" xfId="155"/>
    <cellStyle name="Accent6" xfId="156"/>
    <cellStyle name="Accent6 - 20%" xfId="157"/>
    <cellStyle name="Accent6 - 40%" xfId="158"/>
    <cellStyle name="Accent6 - 60%" xfId="159"/>
    <cellStyle name="args.style" xfId="160"/>
    <cellStyle name="Bad" xfId="161"/>
    <cellStyle name="Calculation" xfId="162"/>
    <cellStyle name="Check Cell" xfId="163"/>
    <cellStyle name="Comma [0]_!!!GO" xfId="164"/>
    <cellStyle name="comma zerodec" xfId="165"/>
    <cellStyle name="Comma_!!!GO" xfId="166"/>
    <cellStyle name="Currency [0]_!!!GO" xfId="167"/>
    <cellStyle name="Currency_!!!GO" xfId="168"/>
    <cellStyle name="Currency1" xfId="169"/>
    <cellStyle name="Date" xfId="170"/>
    <cellStyle name="Dollar (zero dec)" xfId="171"/>
    <cellStyle name="Explanatory Text" xfId="172"/>
    <cellStyle name="Good" xfId="173"/>
    <cellStyle name="Grey" xfId="174"/>
    <cellStyle name="Header1" xfId="175"/>
    <cellStyle name="Header2" xfId="176"/>
    <cellStyle name="Heading 1" xfId="177"/>
    <cellStyle name="Heading 2" xfId="178"/>
    <cellStyle name="Heading 3" xfId="179"/>
    <cellStyle name="Heading 4" xfId="180"/>
    <cellStyle name="Input" xfId="181"/>
    <cellStyle name="Input [yellow]" xfId="182"/>
    <cellStyle name="Input Cells" xfId="183"/>
    <cellStyle name="Linked Cell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Neutral" xfId="194"/>
    <cellStyle name="New Times Roman" xfId="195"/>
    <cellStyle name="no dec" xfId="196"/>
    <cellStyle name="Normal - Style1" xfId="197"/>
    <cellStyle name="Normal_!!!GO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sstot" xfId="211"/>
    <cellStyle name="Standard_AREAS" xfId="212"/>
    <cellStyle name="t" xfId="213"/>
    <cellStyle name="t_HVAC Equipment (3)" xfId="214"/>
    <cellStyle name="Title" xfId="215"/>
    <cellStyle name="Total" xfId="216"/>
    <cellStyle name="Warning Text" xfId="217"/>
    <cellStyle name="Percent" xfId="218"/>
    <cellStyle name="捠壿 [0.00]_Region Orders (2)" xfId="219"/>
    <cellStyle name="捠壿_Region Orders (2)" xfId="220"/>
    <cellStyle name="编号" xfId="221"/>
    <cellStyle name="标题" xfId="222"/>
    <cellStyle name="标题 1" xfId="223"/>
    <cellStyle name="标题 1 2" xfId="224"/>
    <cellStyle name="标题 1 2 2" xfId="225"/>
    <cellStyle name="标题 1 2_地方政府负有偿还责任的债务明细表（表1）" xfId="226"/>
    <cellStyle name="标题 1 3" xfId="227"/>
    <cellStyle name="标题 2" xfId="228"/>
    <cellStyle name="标题 2 2" xfId="229"/>
    <cellStyle name="标题 2 2 2" xfId="230"/>
    <cellStyle name="标题 2 2_地方政府负有偿还责任的债务明细表（表1）" xfId="231"/>
    <cellStyle name="标题 2 3" xfId="232"/>
    <cellStyle name="标题 3" xfId="233"/>
    <cellStyle name="标题 3 2" xfId="234"/>
    <cellStyle name="标题 3 2 2" xfId="235"/>
    <cellStyle name="标题 3 2_地方政府负有偿还责任的债务明细表（表1）" xfId="236"/>
    <cellStyle name="标题 3 3" xfId="237"/>
    <cellStyle name="标题 4" xfId="238"/>
    <cellStyle name="标题 4 2" xfId="239"/>
    <cellStyle name="标题 4 2 2" xfId="240"/>
    <cellStyle name="标题 4 2_地方政府负有偿还责任的债务明细表（表1）" xfId="241"/>
    <cellStyle name="标题 4 3" xfId="242"/>
    <cellStyle name="标题 5" xfId="243"/>
    <cellStyle name="标题 5 2" xfId="244"/>
    <cellStyle name="标题 5_地方政府负有偿还责任的债务明细表（表1）" xfId="245"/>
    <cellStyle name="标题 6" xfId="246"/>
    <cellStyle name="标题1" xfId="247"/>
    <cellStyle name="表标题" xfId="248"/>
    <cellStyle name="部门" xfId="249"/>
    <cellStyle name="差" xfId="250"/>
    <cellStyle name="差 2" xfId="251"/>
    <cellStyle name="差 2 2" xfId="252"/>
    <cellStyle name="差 2_地方政府负有偿还责任的债务明细表（表1）" xfId="253"/>
    <cellStyle name="差 3" xfId="254"/>
    <cellStyle name="差_Book1" xfId="255"/>
    <cellStyle name="差_Book1_1" xfId="256"/>
    <cellStyle name="差_Sheet1" xfId="257"/>
    <cellStyle name="常规 2" xfId="258"/>
    <cellStyle name="常规 2 2" xfId="259"/>
    <cellStyle name="常规 2 2 2" xfId="260"/>
    <cellStyle name="常规 2 2_地方政府负有偿还责任的债务明细表（表1）" xfId="261"/>
    <cellStyle name="常规 2 3" xfId="262"/>
    <cellStyle name="常规 2 5" xfId="263"/>
    <cellStyle name="常规 2_Book1" xfId="264"/>
    <cellStyle name="常规 3" xfId="265"/>
    <cellStyle name="常规 3 2" xfId="266"/>
    <cellStyle name="常规 3 2 2" xfId="267"/>
    <cellStyle name="常规 3 2_地方政府负有偿还责任的债务明细表（表1）" xfId="268"/>
    <cellStyle name="常规 3 3" xfId="269"/>
    <cellStyle name="常规 3_Book1" xfId="270"/>
    <cellStyle name="常规 4" xfId="271"/>
    <cellStyle name="常规 4 2" xfId="272"/>
    <cellStyle name="常规 4 2 2" xfId="273"/>
    <cellStyle name="常规 4 2_地方政府负有偿还责任的债务明细表（表1）" xfId="274"/>
    <cellStyle name="常规 4 3" xfId="275"/>
    <cellStyle name="常规 5" xfId="276"/>
    <cellStyle name="常规 5 2" xfId="277"/>
    <cellStyle name="常规 5_地方政府负有偿还责任的债务明细表（表1）" xfId="278"/>
    <cellStyle name="常规 6" xfId="279"/>
    <cellStyle name="Hyperlink" xfId="280"/>
    <cellStyle name="分级显示行_1_Book1" xfId="281"/>
    <cellStyle name="分级显示列_1_Book1" xfId="282"/>
    <cellStyle name="好" xfId="283"/>
    <cellStyle name="好 2" xfId="284"/>
    <cellStyle name="好 2 2" xfId="285"/>
    <cellStyle name="好 2_地方政府负有偿还责任的债务明细表（表1）" xfId="286"/>
    <cellStyle name="好 3" xfId="287"/>
    <cellStyle name="好_Book1" xfId="288"/>
    <cellStyle name="好_Book1_1" xfId="289"/>
    <cellStyle name="好_Sheet1" xfId="290"/>
    <cellStyle name="汇总" xfId="291"/>
    <cellStyle name="汇总 2" xfId="292"/>
    <cellStyle name="汇总 2 2" xfId="293"/>
    <cellStyle name="汇总 2_地方政府负有偿还责任的债务明细表（表1）" xfId="294"/>
    <cellStyle name="汇总 3" xfId="295"/>
    <cellStyle name="Currency" xfId="296"/>
    <cellStyle name="Currency [0]" xfId="297"/>
    <cellStyle name="计算" xfId="298"/>
    <cellStyle name="计算 2" xfId="299"/>
    <cellStyle name="计算 2 2" xfId="300"/>
    <cellStyle name="计算 2_地方政府负有偿还责任的债务明细表（表1）" xfId="301"/>
    <cellStyle name="计算 3" xfId="302"/>
    <cellStyle name="检查单元格" xfId="303"/>
    <cellStyle name="检查单元格 2" xfId="304"/>
    <cellStyle name="检查单元格 2 2" xfId="305"/>
    <cellStyle name="检查单元格 2_地方政府负有偿还责任的债务明细表（表1）" xfId="306"/>
    <cellStyle name="检查单元格 3" xfId="307"/>
    <cellStyle name="解释性文本" xfId="308"/>
    <cellStyle name="解释性文本 2" xfId="309"/>
    <cellStyle name="解释性文本 2 2" xfId="310"/>
    <cellStyle name="解释性文本 2_地方政府负有偿还责任的债务明细表（表1）" xfId="311"/>
    <cellStyle name="解释性文本 3" xfId="312"/>
    <cellStyle name="借出原因" xfId="313"/>
    <cellStyle name="警告文本" xfId="314"/>
    <cellStyle name="警告文本 2" xfId="315"/>
    <cellStyle name="警告文本 2 2" xfId="316"/>
    <cellStyle name="警告文本 2_地方政府负有偿还责任的债务明细表（表1）" xfId="317"/>
    <cellStyle name="警告文本 3" xfId="318"/>
    <cellStyle name="链接单元格" xfId="319"/>
    <cellStyle name="链接单元格 2" xfId="320"/>
    <cellStyle name="链接单元格 2 2" xfId="321"/>
    <cellStyle name="链接单元格 2_地方政府负有偿还责任的债务明细表（表1）" xfId="322"/>
    <cellStyle name="链接单元格 3" xfId="323"/>
    <cellStyle name="普通_97-917" xfId="324"/>
    <cellStyle name="千分位[0]_laroux" xfId="325"/>
    <cellStyle name="千分位_97-917" xfId="326"/>
    <cellStyle name="千位[0]_ 方正PC" xfId="327"/>
    <cellStyle name="千位_ 方正PC" xfId="328"/>
    <cellStyle name="Comma" xfId="329"/>
    <cellStyle name="Comma [0]" xfId="330"/>
    <cellStyle name="强调 1" xfId="331"/>
    <cellStyle name="强调 2" xfId="332"/>
    <cellStyle name="强调 3" xfId="333"/>
    <cellStyle name="强调文字颜色 1" xfId="334"/>
    <cellStyle name="强调文字颜色 1 2" xfId="335"/>
    <cellStyle name="强调文字颜色 1 2 2" xfId="336"/>
    <cellStyle name="强调文字颜色 1 2_地方政府负有偿还责任的债务明细表（表1）" xfId="337"/>
    <cellStyle name="强调文字颜色 1 3" xfId="338"/>
    <cellStyle name="强调文字颜色 2" xfId="339"/>
    <cellStyle name="强调文字颜色 2 2" xfId="340"/>
    <cellStyle name="强调文字颜色 2 2 2" xfId="341"/>
    <cellStyle name="强调文字颜色 2 2_地方政府负有偿还责任的债务明细表（表1）" xfId="342"/>
    <cellStyle name="强调文字颜色 2 3" xfId="343"/>
    <cellStyle name="强调文字颜色 3" xfId="344"/>
    <cellStyle name="强调文字颜色 3 2" xfId="345"/>
    <cellStyle name="强调文字颜色 3 2 2" xfId="346"/>
    <cellStyle name="强调文字颜色 3 2_地方政府负有偿还责任的债务明细表（表1）" xfId="347"/>
    <cellStyle name="强调文字颜色 3 3" xfId="348"/>
    <cellStyle name="强调文字颜色 4" xfId="349"/>
    <cellStyle name="强调文字颜色 4 2" xfId="350"/>
    <cellStyle name="强调文字颜色 4 2 2" xfId="351"/>
    <cellStyle name="强调文字颜色 4 2_地方政府负有偿还责任的债务明细表（表1）" xfId="352"/>
    <cellStyle name="强调文字颜色 4 3" xfId="353"/>
    <cellStyle name="强调文字颜色 5" xfId="354"/>
    <cellStyle name="强调文字颜色 5 2" xfId="355"/>
    <cellStyle name="强调文字颜色 5 2 2" xfId="356"/>
    <cellStyle name="强调文字颜色 5 2_地方政府负有偿还责任的债务明细表（表1）" xfId="357"/>
    <cellStyle name="强调文字颜色 5 3" xfId="358"/>
    <cellStyle name="强调文字颜色 6" xfId="359"/>
    <cellStyle name="强调文字颜色 6 2" xfId="360"/>
    <cellStyle name="强调文字颜色 6 2 2" xfId="361"/>
    <cellStyle name="强调文字颜色 6 2_地方政府负有偿还责任的债务明细表（表1）" xfId="362"/>
    <cellStyle name="强调文字颜色 6 3" xfId="363"/>
    <cellStyle name="日期" xfId="364"/>
    <cellStyle name="商品名称" xfId="365"/>
    <cellStyle name="适中" xfId="366"/>
    <cellStyle name="适中 2" xfId="367"/>
    <cellStyle name="适中 2 2" xfId="368"/>
    <cellStyle name="适中 2_地方政府负有偿还责任的债务明细表（表1）" xfId="369"/>
    <cellStyle name="适中 3" xfId="370"/>
    <cellStyle name="输出" xfId="371"/>
    <cellStyle name="输出 2" xfId="372"/>
    <cellStyle name="输出 2 2" xfId="373"/>
    <cellStyle name="输出 2_地方政府负有偿还责任的债务明细表（表1）" xfId="374"/>
    <cellStyle name="输出 3" xfId="375"/>
    <cellStyle name="输入" xfId="376"/>
    <cellStyle name="输入 2" xfId="377"/>
    <cellStyle name="输入 2 2" xfId="378"/>
    <cellStyle name="输入 2_地方政府负有偿还责任的债务明细表（表1）" xfId="379"/>
    <cellStyle name="输入 3" xfId="380"/>
    <cellStyle name="数量" xfId="381"/>
    <cellStyle name="样式 1" xfId="382"/>
    <cellStyle name="Followed Hyperlink" xfId="383"/>
    <cellStyle name="昗弨_Pacific Region P&amp;L" xfId="384"/>
    <cellStyle name="寘嬫愗傝 [0.00]_Region Orders (2)" xfId="385"/>
    <cellStyle name="寘嬫愗傝_Region Orders (2)" xfId="386"/>
    <cellStyle name="注释" xfId="387"/>
    <cellStyle name="注释 2" xfId="388"/>
    <cellStyle name="注释 2 2" xfId="389"/>
    <cellStyle name="注释 3" xfId="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J15" sqref="J15"/>
    </sheetView>
  </sheetViews>
  <sheetFormatPr defaultColWidth="9.00390625" defaultRowHeight="14.25"/>
  <cols>
    <col min="1" max="1" width="26.375" style="0" customWidth="1"/>
    <col min="2" max="8" width="13.625" style="0" customWidth="1"/>
  </cols>
  <sheetData>
    <row r="1" ht="14.25">
      <c r="A1" t="s">
        <v>0</v>
      </c>
    </row>
    <row r="2" spans="1:8" ht="21" customHeight="1">
      <c r="A2" s="79" t="s">
        <v>120</v>
      </c>
      <c r="B2" s="79"/>
      <c r="C2" s="79"/>
      <c r="D2" s="79"/>
      <c r="E2" s="79"/>
      <c r="F2" s="79"/>
      <c r="G2" s="79"/>
      <c r="H2" s="79"/>
    </row>
    <row r="3" spans="4:8" ht="19.5" customHeight="1">
      <c r="D3" s="88"/>
      <c r="E3" s="88"/>
      <c r="H3" s="1" t="s">
        <v>1</v>
      </c>
    </row>
    <row r="4" spans="1:8" ht="15.75" customHeight="1">
      <c r="A4" s="80" t="s">
        <v>4</v>
      </c>
      <c r="B4" s="87" t="s">
        <v>26</v>
      </c>
      <c r="C4" s="89" t="s">
        <v>63</v>
      </c>
      <c r="D4" s="83" t="s">
        <v>30</v>
      </c>
      <c r="E4" s="84"/>
      <c r="F4" s="84"/>
      <c r="G4" s="83"/>
      <c r="H4" s="85"/>
    </row>
    <row r="5" spans="1:8" ht="15.75" customHeight="1">
      <c r="A5" s="81"/>
      <c r="B5" s="81"/>
      <c r="C5" s="89"/>
      <c r="D5" s="84" t="s">
        <v>31</v>
      </c>
      <c r="E5" s="8" t="s">
        <v>32</v>
      </c>
      <c r="F5" s="6" t="s">
        <v>33</v>
      </c>
      <c r="G5" s="83" t="s">
        <v>34</v>
      </c>
      <c r="H5" s="85"/>
    </row>
    <row r="6" spans="1:8" ht="15.75" customHeight="1">
      <c r="A6" s="82"/>
      <c r="B6" s="82"/>
      <c r="C6" s="89"/>
      <c r="D6" s="86"/>
      <c r="E6" s="10" t="s">
        <v>2</v>
      </c>
      <c r="F6" s="9" t="s">
        <v>3</v>
      </c>
      <c r="G6" s="7" t="s">
        <v>31</v>
      </c>
      <c r="H6" s="11" t="s">
        <v>35</v>
      </c>
    </row>
    <row r="7" spans="1:8" ht="21.75" customHeight="1">
      <c r="A7" s="12" t="s">
        <v>68</v>
      </c>
      <c r="B7" s="15">
        <f>SUM(B8+B22)</f>
        <v>81000</v>
      </c>
      <c r="C7" s="15">
        <f>SUM(C8+C22)</f>
        <v>5432</v>
      </c>
      <c r="D7" s="15">
        <f>SUM(D8+D22)</f>
        <v>30959</v>
      </c>
      <c r="E7" s="17">
        <f>D7/B7*100</f>
        <v>38.220987654320986</v>
      </c>
      <c r="F7" s="30">
        <f>SUM(F8+'预算收入'!F22)</f>
        <v>30896</v>
      </c>
      <c r="G7" s="75">
        <f>D7-F7</f>
        <v>63</v>
      </c>
      <c r="H7" s="40">
        <f>G7/F7*100</f>
        <v>0.20390989124805797</v>
      </c>
    </row>
    <row r="8" spans="1:8" ht="21.75" customHeight="1">
      <c r="A8" s="4" t="s">
        <v>6</v>
      </c>
      <c r="B8" s="18">
        <f>SUM(B9:B21)</f>
        <v>61000</v>
      </c>
      <c r="C8" s="18">
        <f>SUM(C9:C21)</f>
        <v>3436</v>
      </c>
      <c r="D8" s="18">
        <f>SUM(D9:D21)</f>
        <v>19626</v>
      </c>
      <c r="E8" s="19">
        <f>D8/B8*100</f>
        <v>32.173770491803275</v>
      </c>
      <c r="F8" s="18">
        <f>SUM(F9:F21)</f>
        <v>23587</v>
      </c>
      <c r="G8" s="18">
        <f>D8-F8</f>
        <v>-3961</v>
      </c>
      <c r="H8" s="41">
        <f>G8/F8*100</f>
        <v>-16.79314876838937</v>
      </c>
    </row>
    <row r="9" spans="1:8" ht="21.75" customHeight="1">
      <c r="A9" s="3" t="s">
        <v>5</v>
      </c>
      <c r="B9" s="16">
        <v>32000</v>
      </c>
      <c r="C9" s="45">
        <v>2090</v>
      </c>
      <c r="D9" s="16">
        <v>9306</v>
      </c>
      <c r="E9" s="17">
        <f aca="true" t="shared" si="0" ref="E9:E17">D9/B9*100</f>
        <v>29.081249999999997</v>
      </c>
      <c r="F9" s="16">
        <v>4481</v>
      </c>
      <c r="G9" s="22">
        <f>D9-F9</f>
        <v>4825</v>
      </c>
      <c r="H9" s="40">
        <f>G9/F9*100</f>
        <v>107.6768578442312</v>
      </c>
    </row>
    <row r="10" spans="1:8" ht="21.75" customHeight="1">
      <c r="A10" s="3" t="s">
        <v>7</v>
      </c>
      <c r="B10" s="16"/>
      <c r="C10" s="45"/>
      <c r="D10" s="16">
        <v>4</v>
      </c>
      <c r="E10" s="17"/>
      <c r="F10" s="16">
        <v>7841</v>
      </c>
      <c r="G10" s="22">
        <f aca="true" t="shared" si="1" ref="G10:G25">D10-F10</f>
        <v>-7837</v>
      </c>
      <c r="H10" s="40">
        <f aca="true" t="shared" si="2" ref="H10:H21">G10/F10*100</f>
        <v>-99.9489860987119</v>
      </c>
    </row>
    <row r="11" spans="1:8" ht="21.75" customHeight="1">
      <c r="A11" s="3" t="s">
        <v>8</v>
      </c>
      <c r="B11" s="16">
        <v>3500</v>
      </c>
      <c r="C11" s="45">
        <v>448</v>
      </c>
      <c r="D11" s="16">
        <v>1619</v>
      </c>
      <c r="E11" s="17">
        <f t="shared" si="0"/>
        <v>46.25714285714286</v>
      </c>
      <c r="F11" s="16">
        <v>1550</v>
      </c>
      <c r="G11" s="22">
        <f t="shared" si="1"/>
        <v>69</v>
      </c>
      <c r="H11" s="40">
        <f t="shared" si="2"/>
        <v>4.451612903225807</v>
      </c>
    </row>
    <row r="12" spans="1:8" ht="21.75" customHeight="1">
      <c r="A12" s="3" t="s">
        <v>10</v>
      </c>
      <c r="B12" s="16">
        <v>1500</v>
      </c>
      <c r="C12" s="45">
        <v>105</v>
      </c>
      <c r="D12" s="16">
        <v>730</v>
      </c>
      <c r="E12" s="17">
        <f t="shared" si="0"/>
        <v>48.66666666666667</v>
      </c>
      <c r="F12" s="16">
        <v>611</v>
      </c>
      <c r="G12" s="22">
        <f t="shared" si="1"/>
        <v>119</v>
      </c>
      <c r="H12" s="40">
        <f t="shared" si="2"/>
        <v>19.476268412438625</v>
      </c>
    </row>
    <row r="13" spans="1:8" ht="21.75" customHeight="1">
      <c r="A13" s="3" t="s">
        <v>9</v>
      </c>
      <c r="B13" s="16"/>
      <c r="C13" s="45"/>
      <c r="D13" s="16"/>
      <c r="E13" s="17"/>
      <c r="F13" s="16"/>
      <c r="G13" s="22"/>
      <c r="H13" s="40"/>
    </row>
    <row r="14" spans="1:8" ht="21.75" customHeight="1">
      <c r="A14" s="3" t="s">
        <v>11</v>
      </c>
      <c r="B14" s="16">
        <v>5200</v>
      </c>
      <c r="C14" s="45">
        <v>401</v>
      </c>
      <c r="D14" s="16">
        <v>1623</v>
      </c>
      <c r="E14" s="17">
        <f t="shared" si="0"/>
        <v>31.211538461538463</v>
      </c>
      <c r="F14" s="16">
        <v>1854</v>
      </c>
      <c r="G14" s="22">
        <f t="shared" si="1"/>
        <v>-231</v>
      </c>
      <c r="H14" s="40">
        <f t="shared" si="2"/>
        <v>-12.459546925566343</v>
      </c>
    </row>
    <row r="15" spans="1:10" ht="21.75" customHeight="1">
      <c r="A15" s="3" t="s">
        <v>12</v>
      </c>
      <c r="B15" s="16">
        <v>2800</v>
      </c>
      <c r="C15" s="45">
        <v>28</v>
      </c>
      <c r="D15" s="16">
        <v>1488</v>
      </c>
      <c r="E15" s="17">
        <f t="shared" si="0"/>
        <v>53.142857142857146</v>
      </c>
      <c r="F15" s="16">
        <v>1395</v>
      </c>
      <c r="G15" s="22">
        <f t="shared" si="1"/>
        <v>93</v>
      </c>
      <c r="H15" s="40">
        <f t="shared" si="2"/>
        <v>6.666666666666667</v>
      </c>
      <c r="J15" t="s">
        <v>123</v>
      </c>
    </row>
    <row r="16" spans="1:8" ht="21.75" customHeight="1">
      <c r="A16" s="3" t="s">
        <v>13</v>
      </c>
      <c r="B16" s="16">
        <v>1800</v>
      </c>
      <c r="C16" s="45">
        <v>110</v>
      </c>
      <c r="D16" s="16">
        <v>1007</v>
      </c>
      <c r="E16" s="17">
        <f t="shared" si="0"/>
        <v>55.94444444444444</v>
      </c>
      <c r="F16" s="16">
        <v>629</v>
      </c>
      <c r="G16" s="22">
        <f t="shared" si="1"/>
        <v>378</v>
      </c>
      <c r="H16" s="40">
        <f t="shared" si="2"/>
        <v>60.095389507154216</v>
      </c>
    </row>
    <row r="17" spans="1:8" ht="21.75" customHeight="1">
      <c r="A17" s="3" t="s">
        <v>14</v>
      </c>
      <c r="B17" s="16">
        <v>5500</v>
      </c>
      <c r="C17" s="45">
        <v>1</v>
      </c>
      <c r="D17" s="16">
        <v>2348</v>
      </c>
      <c r="E17" s="17">
        <f t="shared" si="0"/>
        <v>42.69090909090909</v>
      </c>
      <c r="F17" s="16">
        <v>3250</v>
      </c>
      <c r="G17" s="22">
        <f t="shared" si="1"/>
        <v>-902</v>
      </c>
      <c r="H17" s="40">
        <f t="shared" si="2"/>
        <v>-27.75384615384615</v>
      </c>
    </row>
    <row r="18" spans="1:8" ht="21.75" customHeight="1">
      <c r="A18" s="3" t="s">
        <v>15</v>
      </c>
      <c r="B18" s="16">
        <v>1300</v>
      </c>
      <c r="C18" s="45">
        <v>37</v>
      </c>
      <c r="D18" s="16">
        <v>315</v>
      </c>
      <c r="E18" s="17">
        <v>30</v>
      </c>
      <c r="F18" s="16">
        <v>344</v>
      </c>
      <c r="G18" s="22">
        <f t="shared" si="1"/>
        <v>-29</v>
      </c>
      <c r="H18" s="40">
        <f t="shared" si="2"/>
        <v>-8.430232558139535</v>
      </c>
    </row>
    <row r="19" spans="1:8" ht="21.75" customHeight="1">
      <c r="A19" s="3" t="s">
        <v>66</v>
      </c>
      <c r="B19" s="16">
        <v>1200</v>
      </c>
      <c r="C19" s="45">
        <v>93</v>
      </c>
      <c r="D19" s="16">
        <v>439</v>
      </c>
      <c r="E19" s="17">
        <f aca="true" t="shared" si="3" ref="E19:E25">D19/B19*100</f>
        <v>36.583333333333336</v>
      </c>
      <c r="F19" s="16">
        <v>407</v>
      </c>
      <c r="G19" s="22">
        <f t="shared" si="1"/>
        <v>32</v>
      </c>
      <c r="H19" s="40">
        <f t="shared" si="2"/>
        <v>7.862407862407863</v>
      </c>
    </row>
    <row r="20" spans="1:8" ht="21.75" customHeight="1">
      <c r="A20" s="3" t="s">
        <v>16</v>
      </c>
      <c r="B20" s="16">
        <v>2600</v>
      </c>
      <c r="C20" s="45"/>
      <c r="D20" s="16">
        <v>31</v>
      </c>
      <c r="E20" s="17">
        <f t="shared" si="3"/>
        <v>1.1923076923076923</v>
      </c>
      <c r="F20" s="16">
        <v>174</v>
      </c>
      <c r="G20" s="22">
        <f t="shared" si="1"/>
        <v>-143</v>
      </c>
      <c r="H20" s="40">
        <f t="shared" si="2"/>
        <v>-82.18390804597702</v>
      </c>
    </row>
    <row r="21" spans="1:8" ht="21.75" customHeight="1">
      <c r="A21" s="3" t="s">
        <v>36</v>
      </c>
      <c r="B21" s="16">
        <v>3600</v>
      </c>
      <c r="C21" s="45">
        <v>123</v>
      </c>
      <c r="D21" s="16">
        <v>716</v>
      </c>
      <c r="E21" s="17">
        <f t="shared" si="3"/>
        <v>19.88888888888889</v>
      </c>
      <c r="F21" s="16">
        <v>1051</v>
      </c>
      <c r="G21" s="22">
        <f t="shared" si="1"/>
        <v>-335</v>
      </c>
      <c r="H21" s="40">
        <f t="shared" si="2"/>
        <v>-31.874405328258803</v>
      </c>
    </row>
    <row r="22" spans="1:8" ht="21.75" customHeight="1">
      <c r="A22" s="4" t="s">
        <v>19</v>
      </c>
      <c r="B22" s="33">
        <f>SUM(B23+'收入'!B12+'收入'!B13+'收入'!B15+'收入'!B18+'收入'!B14+'收入'!B17)</f>
        <v>20000</v>
      </c>
      <c r="C22" s="18">
        <f>SUM(C23+'收入'!C12+'收入'!C13+'收入'!C15+'收入'!C17+'收入'!C18+'收入'!C14+'收入'!C16)</f>
        <v>1996</v>
      </c>
      <c r="D22" s="18">
        <f>SUM(D23+'收入'!D12+'收入'!D13+'收入'!D15+'收入'!D17+'收入'!D18+'收入'!D14+'收入'!D16)</f>
        <v>11333</v>
      </c>
      <c r="E22" s="19">
        <f>D22/B22*100</f>
        <v>56.665</v>
      </c>
      <c r="F22" s="18">
        <f>SUM(F23+'收入'!F12+'收入'!F13+'收入'!F15+'收入'!F17+'收入'!F18+'收入'!F14)</f>
        <v>7309</v>
      </c>
      <c r="G22" s="20">
        <f>D22-F22</f>
        <v>4024</v>
      </c>
      <c r="H22" s="41">
        <f>G22/F22*100</f>
        <v>55.05541113695443</v>
      </c>
    </row>
    <row r="23" spans="1:8" ht="21.75" customHeight="1">
      <c r="A23" s="5" t="s">
        <v>17</v>
      </c>
      <c r="B23" s="16">
        <v>4800</v>
      </c>
      <c r="C23" s="44">
        <v>358</v>
      </c>
      <c r="D23" s="16">
        <v>1192</v>
      </c>
      <c r="E23" s="17">
        <f t="shared" si="3"/>
        <v>24.833333333333332</v>
      </c>
      <c r="F23" s="16">
        <v>1325</v>
      </c>
      <c r="G23" s="22">
        <f t="shared" si="1"/>
        <v>-133</v>
      </c>
      <c r="H23" s="40">
        <f>G23/F23*100</f>
        <v>-10.037735849056602</v>
      </c>
    </row>
    <row r="24" spans="1:8" ht="21.75" customHeight="1">
      <c r="A24" s="5" t="s">
        <v>18</v>
      </c>
      <c r="B24" s="16">
        <v>500</v>
      </c>
      <c r="C24" s="44">
        <v>0</v>
      </c>
      <c r="D24" s="16">
        <v>0</v>
      </c>
      <c r="E24" s="17">
        <f t="shared" si="3"/>
        <v>0</v>
      </c>
      <c r="F24" s="16">
        <v>167</v>
      </c>
      <c r="G24" s="22">
        <f t="shared" si="1"/>
        <v>-167</v>
      </c>
      <c r="H24" s="40">
        <f>G24/F24*100</f>
        <v>-100</v>
      </c>
    </row>
    <row r="25" spans="1:8" ht="21.75" customHeight="1">
      <c r="A25" s="5" t="s">
        <v>37</v>
      </c>
      <c r="B25" s="16">
        <v>200</v>
      </c>
      <c r="C25" s="44">
        <v>0</v>
      </c>
      <c r="D25" s="22">
        <v>0</v>
      </c>
      <c r="E25" s="17">
        <f t="shared" si="3"/>
        <v>0</v>
      </c>
      <c r="F25" s="22">
        <v>127</v>
      </c>
      <c r="G25" s="22">
        <f t="shared" si="1"/>
        <v>-127</v>
      </c>
      <c r="H25" s="40">
        <f>G25/F25*100</f>
        <v>-100</v>
      </c>
    </row>
  </sheetData>
  <sheetProtection/>
  <mergeCells count="8">
    <mergeCell ref="A2:H2"/>
    <mergeCell ref="A4:A6"/>
    <mergeCell ref="D4:H4"/>
    <mergeCell ref="G5:H5"/>
    <mergeCell ref="D5:D6"/>
    <mergeCell ref="B4:B6"/>
    <mergeCell ref="D3:E3"/>
    <mergeCell ref="C4:C6"/>
  </mergeCells>
  <printOptions horizontalCentered="1"/>
  <pageMargins left="0.9055118110236221" right="0.35433070866141736" top="0.4724409448818898" bottom="0.31496062992125984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4">
      <selection activeCell="K27" sqref="K27"/>
    </sheetView>
  </sheetViews>
  <sheetFormatPr defaultColWidth="9.00390625" defaultRowHeight="13.5" customHeight="1"/>
  <cols>
    <col min="1" max="1" width="35.625" style="0" customWidth="1"/>
    <col min="2" max="8" width="11.625" style="0" customWidth="1"/>
  </cols>
  <sheetData>
    <row r="1" spans="1:8" ht="16.5" customHeight="1">
      <c r="A1" s="90" t="s">
        <v>120</v>
      </c>
      <c r="B1" s="90"/>
      <c r="C1" s="90"/>
      <c r="D1" s="90"/>
      <c r="E1" s="90"/>
      <c r="F1" s="90"/>
      <c r="G1" s="90"/>
      <c r="H1" s="90"/>
    </row>
    <row r="2" spans="4:8" s="48" customFormat="1" ht="13.5" customHeight="1">
      <c r="D2" s="99"/>
      <c r="E2" s="99"/>
      <c r="H2" s="49" t="s">
        <v>1</v>
      </c>
    </row>
    <row r="3" spans="1:8" s="48" customFormat="1" ht="13.5" customHeight="1">
      <c r="A3" s="91" t="s">
        <v>4</v>
      </c>
      <c r="B3" s="98" t="s">
        <v>26</v>
      </c>
      <c r="C3" s="98" t="s">
        <v>63</v>
      </c>
      <c r="D3" s="94" t="s">
        <v>30</v>
      </c>
      <c r="E3" s="95"/>
      <c r="F3" s="95"/>
      <c r="G3" s="94"/>
      <c r="H3" s="96"/>
    </row>
    <row r="4" spans="1:8" s="48" customFormat="1" ht="13.5" customHeight="1">
      <c r="A4" s="92"/>
      <c r="B4" s="92"/>
      <c r="C4" s="100"/>
      <c r="D4" s="95" t="s">
        <v>28</v>
      </c>
      <c r="E4" s="52" t="s">
        <v>32</v>
      </c>
      <c r="F4" s="50" t="s">
        <v>33</v>
      </c>
      <c r="G4" s="94" t="s">
        <v>34</v>
      </c>
      <c r="H4" s="96"/>
    </row>
    <row r="5" spans="1:8" s="48" customFormat="1" ht="13.5" customHeight="1">
      <c r="A5" s="93"/>
      <c r="B5" s="93"/>
      <c r="C5" s="101"/>
      <c r="D5" s="97"/>
      <c r="E5" s="54" t="s">
        <v>2</v>
      </c>
      <c r="F5" s="53" t="s">
        <v>3</v>
      </c>
      <c r="G5" s="51" t="s">
        <v>83</v>
      </c>
      <c r="H5" s="55" t="s">
        <v>84</v>
      </c>
    </row>
    <row r="6" spans="1:8" s="48" customFormat="1" ht="13.5" customHeight="1">
      <c r="A6" s="56" t="s">
        <v>85</v>
      </c>
      <c r="B6" s="57">
        <v>3200</v>
      </c>
      <c r="C6" s="58">
        <v>227</v>
      </c>
      <c r="D6" s="57">
        <v>896</v>
      </c>
      <c r="E6" s="59">
        <f>D6/B6*100</f>
        <v>28.000000000000004</v>
      </c>
      <c r="F6" s="57">
        <v>971</v>
      </c>
      <c r="G6" s="57">
        <f aca="true" t="shared" si="0" ref="G6:G37">D6-F6</f>
        <v>-75</v>
      </c>
      <c r="H6" s="60">
        <f>G6/F6*100</f>
        <v>-7.723995880535531</v>
      </c>
    </row>
    <row r="7" spans="1:8" s="48" customFormat="1" ht="13.5" customHeight="1">
      <c r="A7" s="56" t="s">
        <v>86</v>
      </c>
      <c r="B7" s="57">
        <v>100</v>
      </c>
      <c r="C7" s="58"/>
      <c r="D7" s="57">
        <v>11</v>
      </c>
      <c r="E7" s="59">
        <f>D7/B7*100</f>
        <v>11</v>
      </c>
      <c r="F7" s="57">
        <v>1</v>
      </c>
      <c r="G7" s="57">
        <f t="shared" si="0"/>
        <v>10</v>
      </c>
      <c r="H7" s="60">
        <f>G7/F7*100</f>
        <v>1000</v>
      </c>
    </row>
    <row r="8" spans="1:8" s="48" customFormat="1" ht="13.5" customHeight="1">
      <c r="A8" s="56" t="s">
        <v>87</v>
      </c>
      <c r="B8" s="57">
        <v>400</v>
      </c>
      <c r="C8" s="58"/>
      <c r="D8" s="57"/>
      <c r="E8" s="59"/>
      <c r="F8" s="57"/>
      <c r="G8" s="57"/>
      <c r="H8" s="60"/>
    </row>
    <row r="9" spans="1:8" s="48" customFormat="1" ht="13.5" customHeight="1">
      <c r="A9" s="56" t="s">
        <v>88</v>
      </c>
      <c r="B9" s="57">
        <v>400</v>
      </c>
      <c r="C9" s="58">
        <v>125</v>
      </c>
      <c r="D9" s="57">
        <v>243</v>
      </c>
      <c r="E9" s="59">
        <f>D9/B9*100</f>
        <v>60.75000000000001</v>
      </c>
      <c r="F9" s="57">
        <v>46</v>
      </c>
      <c r="G9" s="57">
        <f t="shared" si="0"/>
        <v>197</v>
      </c>
      <c r="H9" s="60">
        <f>G9/F9*100</f>
        <v>428.2608695652174</v>
      </c>
    </row>
    <row r="10" spans="1:8" s="48" customFormat="1" ht="13.5" customHeight="1">
      <c r="A10" s="56" t="s">
        <v>89</v>
      </c>
      <c r="B10" s="57"/>
      <c r="C10" s="58"/>
      <c r="D10" s="57"/>
      <c r="E10" s="59"/>
      <c r="F10" s="57"/>
      <c r="G10" s="57"/>
      <c r="H10" s="60"/>
    </row>
    <row r="11" spans="1:8" s="48" customFormat="1" ht="13.5" customHeight="1">
      <c r="A11" s="56" t="s">
        <v>90</v>
      </c>
      <c r="B11" s="57"/>
      <c r="C11" s="58">
        <v>6</v>
      </c>
      <c r="D11" s="57">
        <v>42</v>
      </c>
      <c r="E11" s="59"/>
      <c r="F11" s="57">
        <v>13</v>
      </c>
      <c r="G11" s="57">
        <f t="shared" si="0"/>
        <v>29</v>
      </c>
      <c r="H11" s="60">
        <f>G11/F11*100</f>
        <v>223.0769230769231</v>
      </c>
    </row>
    <row r="12" spans="1:8" s="48" customFormat="1" ht="13.5" customHeight="1">
      <c r="A12" s="61" t="s">
        <v>91</v>
      </c>
      <c r="B12" s="57">
        <v>5000</v>
      </c>
      <c r="C12" s="58">
        <v>212</v>
      </c>
      <c r="D12" s="57">
        <v>1183</v>
      </c>
      <c r="E12" s="59">
        <f>D12/B12*100</f>
        <v>23.66</v>
      </c>
      <c r="F12" s="57">
        <v>1902</v>
      </c>
      <c r="G12" s="57">
        <f t="shared" si="0"/>
        <v>-719</v>
      </c>
      <c r="H12" s="60">
        <f>G12/F12*100</f>
        <v>-37.802313354363825</v>
      </c>
    </row>
    <row r="13" spans="1:8" s="48" customFormat="1" ht="13.5" customHeight="1">
      <c r="A13" s="61" t="s">
        <v>92</v>
      </c>
      <c r="B13" s="57">
        <v>2800</v>
      </c>
      <c r="C13" s="58">
        <v>57</v>
      </c>
      <c r="D13" s="57">
        <v>445</v>
      </c>
      <c r="E13" s="59">
        <f>D13/B13*100</f>
        <v>15.892857142857142</v>
      </c>
      <c r="F13" s="57">
        <v>370</v>
      </c>
      <c r="G13" s="57">
        <f t="shared" si="0"/>
        <v>75</v>
      </c>
      <c r="H13" s="60">
        <f>G13/F13*100</f>
        <v>20.27027027027027</v>
      </c>
    </row>
    <row r="14" spans="1:8" s="48" customFormat="1" ht="13.5" customHeight="1">
      <c r="A14" s="61" t="s">
        <v>93</v>
      </c>
      <c r="B14" s="57">
        <v>800</v>
      </c>
      <c r="C14" s="58"/>
      <c r="D14" s="57"/>
      <c r="E14" s="59"/>
      <c r="F14" s="57"/>
      <c r="G14" s="57"/>
      <c r="H14" s="60"/>
    </row>
    <row r="15" spans="1:8" s="48" customFormat="1" ht="13.5" customHeight="1">
      <c r="A15" s="61" t="s">
        <v>94</v>
      </c>
      <c r="B15" s="57">
        <v>4600</v>
      </c>
      <c r="C15" s="58">
        <v>1369</v>
      </c>
      <c r="D15" s="57">
        <v>6803</v>
      </c>
      <c r="E15" s="59">
        <f>D15/B15*100</f>
        <v>147.8913043478261</v>
      </c>
      <c r="F15" s="57">
        <v>1908</v>
      </c>
      <c r="G15" s="57">
        <f t="shared" si="0"/>
        <v>4895</v>
      </c>
      <c r="H15" s="60">
        <f>G15/F15*100</f>
        <v>256.55136268343813</v>
      </c>
    </row>
    <row r="16" spans="1:8" s="48" customFormat="1" ht="13.5" customHeight="1">
      <c r="A16" s="61" t="s">
        <v>95</v>
      </c>
      <c r="B16" s="57"/>
      <c r="C16" s="58"/>
      <c r="D16" s="57">
        <v>51</v>
      </c>
      <c r="E16" s="59"/>
      <c r="F16" s="57"/>
      <c r="G16" s="57"/>
      <c r="H16" s="60"/>
    </row>
    <row r="17" spans="1:8" s="48" customFormat="1" ht="13.5" customHeight="1">
      <c r="A17" s="61" t="s">
        <v>96</v>
      </c>
      <c r="B17" s="57">
        <v>1700</v>
      </c>
      <c r="C17" s="58"/>
      <c r="D17" s="57">
        <v>652</v>
      </c>
      <c r="E17" s="59">
        <f>D17/B17*100</f>
        <v>38.35294117647059</v>
      </c>
      <c r="F17" s="57">
        <v>1623</v>
      </c>
      <c r="G17" s="57">
        <f t="shared" si="0"/>
        <v>-971</v>
      </c>
      <c r="H17" s="60">
        <f>G17/F17*100</f>
        <v>-59.82747997535428</v>
      </c>
    </row>
    <row r="18" spans="1:8" s="48" customFormat="1" ht="13.5" customHeight="1">
      <c r="A18" s="61" t="s">
        <v>97</v>
      </c>
      <c r="B18" s="57">
        <v>300</v>
      </c>
      <c r="C18" s="58"/>
      <c r="D18" s="57">
        <v>1007</v>
      </c>
      <c r="E18" s="59">
        <f>D18/B18*100</f>
        <v>335.66666666666663</v>
      </c>
      <c r="F18" s="57">
        <v>181</v>
      </c>
      <c r="G18" s="57">
        <f t="shared" si="0"/>
        <v>826</v>
      </c>
      <c r="H18" s="60">
        <f>G18/F18*100</f>
        <v>456.35359116022096</v>
      </c>
    </row>
    <row r="19" spans="1:8" s="48" customFormat="1" ht="13.5" customHeight="1">
      <c r="A19" s="62" t="s">
        <v>98</v>
      </c>
      <c r="B19" s="63">
        <f>SUM(B20:B25)</f>
        <v>8660</v>
      </c>
      <c r="C19" s="63">
        <f>SUM(C20:C25)</f>
        <v>4156</v>
      </c>
      <c r="D19" s="63">
        <f>SUM(D20:D25)</f>
        <v>7935</v>
      </c>
      <c r="E19" s="64">
        <f>D19/B19*100</f>
        <v>91.62817551963049</v>
      </c>
      <c r="F19" s="63">
        <f>SUM(F20:F25)</f>
        <v>1294</v>
      </c>
      <c r="G19" s="63">
        <f>D19-F19</f>
        <v>6641</v>
      </c>
      <c r="H19" s="65">
        <f>G19/F19*100</f>
        <v>513.2148377125193</v>
      </c>
    </row>
    <row r="20" spans="1:8" s="48" customFormat="1" ht="13.5" customHeight="1">
      <c r="A20" s="61" t="s">
        <v>99</v>
      </c>
      <c r="B20" s="61"/>
      <c r="C20" s="61"/>
      <c r="D20" s="61"/>
      <c r="E20" s="66"/>
      <c r="F20" s="61"/>
      <c r="G20" s="61"/>
      <c r="H20" s="60"/>
    </row>
    <row r="21" spans="1:8" s="48" customFormat="1" ht="13.5" customHeight="1">
      <c r="A21" s="61" t="s">
        <v>100</v>
      </c>
      <c r="B21" s="67"/>
      <c r="C21" s="61"/>
      <c r="D21" s="57">
        <v>6</v>
      </c>
      <c r="E21" s="66"/>
      <c r="F21" s="57">
        <v>28</v>
      </c>
      <c r="G21" s="57">
        <f t="shared" si="0"/>
        <v>-22</v>
      </c>
      <c r="H21" s="60">
        <f>G21/F21*100</f>
        <v>-78.57142857142857</v>
      </c>
    </row>
    <row r="22" spans="1:8" s="48" customFormat="1" ht="13.5" customHeight="1">
      <c r="A22" s="61" t="s">
        <v>101</v>
      </c>
      <c r="B22" s="57"/>
      <c r="C22" s="61">
        <v>67</v>
      </c>
      <c r="D22" s="57">
        <v>162</v>
      </c>
      <c r="E22" s="66"/>
      <c r="F22" s="57"/>
      <c r="G22" s="57"/>
      <c r="H22" s="60"/>
    </row>
    <row r="23" spans="1:8" s="48" customFormat="1" ht="13.5" customHeight="1">
      <c r="A23" s="61" t="s">
        <v>102</v>
      </c>
      <c r="B23" s="57">
        <v>8000</v>
      </c>
      <c r="C23" s="61">
        <v>3935</v>
      </c>
      <c r="D23" s="57">
        <v>7613</v>
      </c>
      <c r="E23" s="66">
        <f>D23/B23*100</f>
        <v>95.16250000000001</v>
      </c>
      <c r="F23" s="57">
        <v>874</v>
      </c>
      <c r="G23" s="57">
        <f t="shared" si="0"/>
        <v>6739</v>
      </c>
      <c r="H23" s="60">
        <f>G23/F23*100</f>
        <v>771.0526315789474</v>
      </c>
    </row>
    <row r="24" spans="1:8" s="48" customFormat="1" ht="13.5" customHeight="1">
      <c r="A24" s="61" t="s">
        <v>122</v>
      </c>
      <c r="B24" s="57">
        <v>300</v>
      </c>
      <c r="C24" s="61"/>
      <c r="D24" s="57"/>
      <c r="E24" s="66"/>
      <c r="F24" s="57"/>
      <c r="G24" s="57"/>
      <c r="H24" s="60"/>
    </row>
    <row r="25" spans="1:8" s="48" customFormat="1" ht="13.5" customHeight="1">
      <c r="A25" s="61" t="s">
        <v>103</v>
      </c>
      <c r="B25" s="57">
        <v>360</v>
      </c>
      <c r="C25" s="61">
        <v>154</v>
      </c>
      <c r="D25" s="57">
        <v>154</v>
      </c>
      <c r="E25" s="66">
        <f>D25/B25*100</f>
        <v>42.77777777777778</v>
      </c>
      <c r="F25" s="57">
        <v>392</v>
      </c>
      <c r="G25" s="57">
        <f t="shared" si="0"/>
        <v>-238</v>
      </c>
      <c r="H25" s="60">
        <f>G25/F25*100</f>
        <v>-60.71428571428571</v>
      </c>
    </row>
    <row r="26" spans="1:8" s="48" customFormat="1" ht="13.5" customHeight="1">
      <c r="A26" s="62" t="s">
        <v>104</v>
      </c>
      <c r="B26" s="63">
        <f>SUM(B27:B34)</f>
        <v>109301</v>
      </c>
      <c r="C26" s="63">
        <f>SUM(C27:C34)</f>
        <v>2619</v>
      </c>
      <c r="D26" s="63">
        <f>SUM(D27:D34)</f>
        <v>15171</v>
      </c>
      <c r="E26" s="64">
        <f>D26/B26*100</f>
        <v>13.88001939597991</v>
      </c>
      <c r="F26" s="63">
        <f>SUM(F27:F34)</f>
        <v>15341</v>
      </c>
      <c r="G26" s="63">
        <f>D26-F26</f>
        <v>-170</v>
      </c>
      <c r="H26" s="65">
        <f>G26/F26*100</f>
        <v>-1.1081415813832214</v>
      </c>
    </row>
    <row r="27" spans="1:8" s="48" customFormat="1" ht="13.5" customHeight="1">
      <c r="A27" s="68" t="s">
        <v>105</v>
      </c>
      <c r="B27" s="67">
        <v>70771</v>
      </c>
      <c r="C27" s="67">
        <v>1105</v>
      </c>
      <c r="D27" s="67">
        <v>6599</v>
      </c>
      <c r="E27" s="66">
        <f aca="true" t="shared" si="1" ref="E27:E35">D27/B27*100</f>
        <v>9.324440802023428</v>
      </c>
      <c r="F27" s="67">
        <v>8504</v>
      </c>
      <c r="G27" s="57">
        <f t="shared" si="0"/>
        <v>-1905</v>
      </c>
      <c r="H27" s="60">
        <f>G27/F27*100</f>
        <v>-22.401222953904046</v>
      </c>
    </row>
    <row r="28" spans="1:8" s="48" customFormat="1" ht="13.5" customHeight="1">
      <c r="A28" s="61" t="s">
        <v>106</v>
      </c>
      <c r="B28" s="57">
        <v>1840</v>
      </c>
      <c r="C28" s="67">
        <v>147</v>
      </c>
      <c r="D28" s="57">
        <v>676</v>
      </c>
      <c r="E28" s="66">
        <f t="shared" si="1"/>
        <v>36.73913043478261</v>
      </c>
      <c r="F28" s="57">
        <v>733</v>
      </c>
      <c r="G28" s="57">
        <f t="shared" si="0"/>
        <v>-57</v>
      </c>
      <c r="H28" s="60">
        <f>G28/F28*100</f>
        <v>-7.776261937244201</v>
      </c>
    </row>
    <row r="29" spans="1:8" s="48" customFormat="1" ht="13.5" customHeight="1">
      <c r="A29" s="61" t="s">
        <v>107</v>
      </c>
      <c r="B29" s="57">
        <v>13665</v>
      </c>
      <c r="C29" s="67">
        <v>1175</v>
      </c>
      <c r="D29" s="57">
        <v>6435</v>
      </c>
      <c r="E29" s="66">
        <f t="shared" si="1"/>
        <v>47.09110867178924</v>
      </c>
      <c r="F29" s="57">
        <v>5459</v>
      </c>
      <c r="G29" s="57">
        <f t="shared" si="0"/>
        <v>976</v>
      </c>
      <c r="H29" s="60">
        <f>G29/F29*100</f>
        <v>17.87873236856567</v>
      </c>
    </row>
    <row r="30" spans="1:8" s="48" customFormat="1" ht="13.5" customHeight="1">
      <c r="A30" s="61" t="s">
        <v>108</v>
      </c>
      <c r="B30" s="57">
        <v>7406</v>
      </c>
      <c r="C30" s="67"/>
      <c r="D30" s="57"/>
      <c r="E30" s="66"/>
      <c r="F30" s="57"/>
      <c r="G30" s="57"/>
      <c r="H30" s="60"/>
    </row>
    <row r="31" spans="1:8" s="48" customFormat="1" ht="13.5" customHeight="1">
      <c r="A31" s="61" t="s">
        <v>109</v>
      </c>
      <c r="B31" s="57">
        <v>14000</v>
      </c>
      <c r="C31" s="67"/>
      <c r="D31" s="57"/>
      <c r="E31" s="66"/>
      <c r="F31" s="57"/>
      <c r="G31" s="57"/>
      <c r="H31" s="60"/>
    </row>
    <row r="32" spans="1:8" s="48" customFormat="1" ht="13.5" customHeight="1">
      <c r="A32" s="61" t="s">
        <v>110</v>
      </c>
      <c r="B32" s="57">
        <v>1211</v>
      </c>
      <c r="C32" s="67">
        <v>142</v>
      </c>
      <c r="D32" s="57">
        <v>593</v>
      </c>
      <c r="E32" s="66">
        <f t="shared" si="1"/>
        <v>48.967795210569776</v>
      </c>
      <c r="F32" s="57">
        <v>496</v>
      </c>
      <c r="G32" s="57">
        <f t="shared" si="0"/>
        <v>97</v>
      </c>
      <c r="H32" s="60">
        <f>G32/F32*100</f>
        <v>19.556451612903224</v>
      </c>
    </row>
    <row r="33" spans="1:8" s="48" customFormat="1" ht="13.5" customHeight="1">
      <c r="A33" s="61" t="s">
        <v>111</v>
      </c>
      <c r="B33" s="57">
        <v>408</v>
      </c>
      <c r="C33" s="67">
        <v>32</v>
      </c>
      <c r="D33" s="57">
        <v>169</v>
      </c>
      <c r="E33" s="66">
        <f t="shared" si="1"/>
        <v>41.42156862745098</v>
      </c>
      <c r="F33" s="57">
        <v>149</v>
      </c>
      <c r="G33" s="57">
        <f t="shared" si="0"/>
        <v>20</v>
      </c>
      <c r="H33" s="60">
        <f>G33/F33*100</f>
        <v>13.422818791946309</v>
      </c>
    </row>
    <row r="34" spans="1:8" s="48" customFormat="1" ht="13.5" customHeight="1">
      <c r="A34" s="61" t="s">
        <v>112</v>
      </c>
      <c r="B34" s="57"/>
      <c r="C34" s="67">
        <v>18</v>
      </c>
      <c r="D34" s="57">
        <v>699</v>
      </c>
      <c r="E34" s="66"/>
      <c r="F34" s="57"/>
      <c r="G34" s="57">
        <f t="shared" si="0"/>
        <v>699</v>
      </c>
      <c r="H34" s="60"/>
    </row>
    <row r="35" spans="1:8" s="48" customFormat="1" ht="13.5" customHeight="1">
      <c r="A35" s="69" t="s">
        <v>113</v>
      </c>
      <c r="B35" s="63">
        <f>B36+B37</f>
        <v>60</v>
      </c>
      <c r="C35" s="63">
        <v>0</v>
      </c>
      <c r="D35" s="63">
        <f>D36+D37</f>
        <v>0</v>
      </c>
      <c r="E35" s="70">
        <f t="shared" si="1"/>
        <v>0</v>
      </c>
      <c r="F35" s="71">
        <f>F36+F37</f>
        <v>10</v>
      </c>
      <c r="G35" s="71">
        <f>D35-F35</f>
        <v>-10</v>
      </c>
      <c r="H35" s="72">
        <f>G35/F35*100</f>
        <v>-100</v>
      </c>
    </row>
    <row r="36" spans="1:8" s="48" customFormat="1" ht="13.5" customHeight="1">
      <c r="A36" s="61" t="s">
        <v>114</v>
      </c>
      <c r="B36" s="57"/>
      <c r="C36" s="57"/>
      <c r="D36" s="57"/>
      <c r="E36" s="73"/>
      <c r="F36" s="77">
        <v>10</v>
      </c>
      <c r="G36" s="57">
        <f t="shared" si="0"/>
        <v>-10</v>
      </c>
      <c r="H36" s="60">
        <f>G36/F36*100</f>
        <v>-100</v>
      </c>
    </row>
    <row r="37" spans="1:8" s="48" customFormat="1" ht="13.5" customHeight="1">
      <c r="A37" s="61" t="s">
        <v>115</v>
      </c>
      <c r="B37" s="57">
        <v>60</v>
      </c>
      <c r="C37" s="57"/>
      <c r="D37" s="57"/>
      <c r="E37" s="73"/>
      <c r="F37" s="74"/>
      <c r="G37" s="57">
        <f t="shared" si="0"/>
        <v>0</v>
      </c>
      <c r="H37" s="60"/>
    </row>
    <row r="38" spans="1:8" s="48" customFormat="1" ht="13.5" customHeight="1">
      <c r="A38" s="62" t="s">
        <v>116</v>
      </c>
      <c r="B38" s="63">
        <f>'预算收入'!B7+B19+B26+B35</f>
        <v>199021</v>
      </c>
      <c r="C38" s="63">
        <f>'预算收入'!C7+C19+C26+C35</f>
        <v>12207</v>
      </c>
      <c r="D38" s="63">
        <f>'预算收入'!D7+D19+D26+D35</f>
        <v>54065</v>
      </c>
      <c r="E38" s="65">
        <f>D38/B38*100</f>
        <v>27.165475000125618</v>
      </c>
      <c r="F38" s="63">
        <f>'预算收入'!F7+F19+F26+F35</f>
        <v>47541</v>
      </c>
      <c r="G38" s="63">
        <f>'预算收入'!G7+G19+G26+G35</f>
        <v>6524</v>
      </c>
      <c r="H38" s="65">
        <f>G38/F38*100</f>
        <v>13.722891819692476</v>
      </c>
    </row>
  </sheetData>
  <sheetProtection/>
  <mergeCells count="8">
    <mergeCell ref="A1:H1"/>
    <mergeCell ref="A3:A5"/>
    <mergeCell ref="D3:H3"/>
    <mergeCell ref="D4:D5"/>
    <mergeCell ref="G4:H4"/>
    <mergeCell ref="B3:B5"/>
    <mergeCell ref="D2:E2"/>
    <mergeCell ref="C3:C5"/>
  </mergeCells>
  <printOptions horizontalCentered="1"/>
  <pageMargins left="0.8661417322834646" right="0.5511811023622047" top="0.4330708661417323" bottom="0.1968503937007874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5">
      <selection activeCell="L9" sqref="L9"/>
    </sheetView>
  </sheetViews>
  <sheetFormatPr defaultColWidth="9.00390625" defaultRowHeight="14.25"/>
  <cols>
    <col min="1" max="1" width="28.75390625" style="0" customWidth="1"/>
    <col min="2" max="8" width="13.25390625" style="0" customWidth="1"/>
  </cols>
  <sheetData>
    <row r="1" ht="14.25">
      <c r="A1" t="s">
        <v>25</v>
      </c>
    </row>
    <row r="2" spans="1:8" ht="23.25" customHeight="1">
      <c r="A2" s="79" t="s">
        <v>121</v>
      </c>
      <c r="B2" s="79"/>
      <c r="C2" s="79"/>
      <c r="D2" s="79"/>
      <c r="E2" s="79"/>
      <c r="F2" s="79"/>
      <c r="G2" s="79"/>
      <c r="H2" s="79"/>
    </row>
    <row r="3" spans="4:8" ht="19.5" customHeight="1">
      <c r="D3" s="88"/>
      <c r="E3" s="88"/>
      <c r="H3" s="1" t="s">
        <v>1</v>
      </c>
    </row>
    <row r="4" spans="1:8" ht="15.75" customHeight="1">
      <c r="A4" s="80" t="s">
        <v>49</v>
      </c>
      <c r="B4" s="87" t="s">
        <v>27</v>
      </c>
      <c r="C4" s="87" t="s">
        <v>63</v>
      </c>
      <c r="D4" s="83" t="s">
        <v>50</v>
      </c>
      <c r="E4" s="84"/>
      <c r="F4" s="84"/>
      <c r="G4" s="83"/>
      <c r="H4" s="85"/>
    </row>
    <row r="5" spans="1:8" ht="17.25" customHeight="1">
      <c r="A5" s="81"/>
      <c r="B5" s="81"/>
      <c r="C5" s="102"/>
      <c r="D5" s="84" t="s">
        <v>28</v>
      </c>
      <c r="E5" s="8" t="s">
        <v>51</v>
      </c>
      <c r="F5" s="6" t="s">
        <v>52</v>
      </c>
      <c r="G5" s="83" t="s">
        <v>53</v>
      </c>
      <c r="H5" s="85"/>
    </row>
    <row r="6" spans="1:8" ht="16.5" customHeight="1">
      <c r="A6" s="82"/>
      <c r="B6" s="82"/>
      <c r="C6" s="103"/>
      <c r="D6" s="86"/>
      <c r="E6" s="10" t="s">
        <v>2</v>
      </c>
      <c r="F6" s="9" t="s">
        <v>3</v>
      </c>
      <c r="G6" s="7" t="s">
        <v>28</v>
      </c>
      <c r="H6" s="11" t="s">
        <v>54</v>
      </c>
    </row>
    <row r="7" spans="1:8" ht="18.75" customHeight="1">
      <c r="A7" s="37" t="s">
        <v>69</v>
      </c>
      <c r="B7" s="23">
        <f>SUM(B8:B28)</f>
        <v>226191</v>
      </c>
      <c r="C7" s="23">
        <f>SUM(C8:C28)</f>
        <v>13994</v>
      </c>
      <c r="D7" s="23">
        <f>SUM(D8:D28)</f>
        <v>86019</v>
      </c>
      <c r="E7" s="24">
        <f aca="true" t="shared" si="0" ref="E7:E24">+D7/B7*100</f>
        <v>38.0293645635768</v>
      </c>
      <c r="F7" s="23">
        <f>SUM(F8:F28)</f>
        <v>82465</v>
      </c>
      <c r="G7" s="23">
        <f>D7-F7</f>
        <v>3554</v>
      </c>
      <c r="H7" s="41">
        <f>G7/F7*100</f>
        <v>4.309707148487237</v>
      </c>
    </row>
    <row r="8" spans="1:8" ht="18.75" customHeight="1">
      <c r="A8" s="14" t="s">
        <v>38</v>
      </c>
      <c r="B8" s="16">
        <v>18898</v>
      </c>
      <c r="C8" s="16">
        <v>168</v>
      </c>
      <c r="D8" s="16">
        <v>6570</v>
      </c>
      <c r="E8" s="25">
        <f t="shared" si="0"/>
        <v>34.76558365964652</v>
      </c>
      <c r="F8" s="78">
        <v>7776</v>
      </c>
      <c r="G8" s="46">
        <f aca="true" t="shared" si="1" ref="G8:G24">D8-F8</f>
        <v>-1206</v>
      </c>
      <c r="H8" s="42">
        <f aca="true" t="shared" si="2" ref="H8:H28">G8/F8*100</f>
        <v>-15.50925925925926</v>
      </c>
    </row>
    <row r="9" spans="1:8" ht="18.75" customHeight="1">
      <c r="A9" s="14" t="s">
        <v>65</v>
      </c>
      <c r="B9" s="16"/>
      <c r="C9" s="16"/>
      <c r="D9" s="16"/>
      <c r="E9" s="25"/>
      <c r="F9" s="78"/>
      <c r="G9" s="46"/>
      <c r="H9" s="42"/>
    </row>
    <row r="10" spans="1:8" ht="18.75" customHeight="1">
      <c r="A10" s="14" t="s">
        <v>39</v>
      </c>
      <c r="B10" s="16">
        <v>7282</v>
      </c>
      <c r="C10" s="16">
        <v>433</v>
      </c>
      <c r="D10" s="16">
        <v>2357</v>
      </c>
      <c r="E10" s="25">
        <f t="shared" si="0"/>
        <v>32.36748146113705</v>
      </c>
      <c r="F10" s="78">
        <v>2305</v>
      </c>
      <c r="G10" s="46">
        <f t="shared" si="1"/>
        <v>52</v>
      </c>
      <c r="H10" s="42">
        <f t="shared" si="2"/>
        <v>2.2559652928416485</v>
      </c>
    </row>
    <row r="11" spans="1:8" ht="18.75" customHeight="1">
      <c r="A11" s="14" t="s">
        <v>40</v>
      </c>
      <c r="B11" s="16">
        <v>35197</v>
      </c>
      <c r="C11" s="16">
        <v>4964</v>
      </c>
      <c r="D11" s="16">
        <v>12079</v>
      </c>
      <c r="E11" s="25">
        <f t="shared" si="0"/>
        <v>34.31826576128647</v>
      </c>
      <c r="F11" s="78">
        <v>11138</v>
      </c>
      <c r="G11" s="46">
        <f t="shared" si="1"/>
        <v>941</v>
      </c>
      <c r="H11" s="42">
        <f t="shared" si="2"/>
        <v>8.448554498114563</v>
      </c>
    </row>
    <row r="12" spans="1:8" ht="18.75" customHeight="1">
      <c r="A12" s="14" t="s">
        <v>41</v>
      </c>
      <c r="B12" s="16">
        <v>1322</v>
      </c>
      <c r="C12" s="16">
        <v>7</v>
      </c>
      <c r="D12" s="16">
        <v>1073</v>
      </c>
      <c r="E12" s="25">
        <f t="shared" si="0"/>
        <v>81.16490166414523</v>
      </c>
      <c r="F12" s="78">
        <v>631</v>
      </c>
      <c r="G12" s="46">
        <f t="shared" si="1"/>
        <v>442</v>
      </c>
      <c r="H12" s="42">
        <f t="shared" si="2"/>
        <v>70.04754358161648</v>
      </c>
    </row>
    <row r="13" spans="1:8" ht="18.75" customHeight="1">
      <c r="A13" s="14" t="s">
        <v>24</v>
      </c>
      <c r="B13" s="16">
        <v>2853</v>
      </c>
      <c r="C13" s="16">
        <v>152</v>
      </c>
      <c r="D13" s="16">
        <v>855</v>
      </c>
      <c r="E13" s="25">
        <f t="shared" si="0"/>
        <v>29.96845425867508</v>
      </c>
      <c r="F13" s="78">
        <v>1008</v>
      </c>
      <c r="G13" s="46">
        <f t="shared" si="1"/>
        <v>-153</v>
      </c>
      <c r="H13" s="42">
        <f t="shared" si="2"/>
        <v>-15.178571428571427</v>
      </c>
    </row>
    <row r="14" spans="1:8" ht="18.75" customHeight="1">
      <c r="A14" s="14" t="s">
        <v>42</v>
      </c>
      <c r="B14" s="16">
        <v>29821</v>
      </c>
      <c r="C14" s="16">
        <v>1571</v>
      </c>
      <c r="D14" s="16">
        <v>11884</v>
      </c>
      <c r="E14" s="25">
        <f t="shared" si="0"/>
        <v>39.851111632742025</v>
      </c>
      <c r="F14" s="78">
        <v>12822</v>
      </c>
      <c r="G14" s="46">
        <f t="shared" si="1"/>
        <v>-938</v>
      </c>
      <c r="H14" s="42">
        <f t="shared" si="2"/>
        <v>-7.31555139603806</v>
      </c>
    </row>
    <row r="15" spans="1:8" ht="18.75" customHeight="1">
      <c r="A15" s="14" t="s">
        <v>43</v>
      </c>
      <c r="B15" s="16">
        <v>24093</v>
      </c>
      <c r="C15" s="16">
        <v>1542</v>
      </c>
      <c r="D15" s="16">
        <v>15015</v>
      </c>
      <c r="E15" s="25">
        <f t="shared" si="0"/>
        <v>62.32100610135725</v>
      </c>
      <c r="F15" s="78">
        <v>12203</v>
      </c>
      <c r="G15" s="46">
        <f t="shared" si="1"/>
        <v>2812</v>
      </c>
      <c r="H15" s="42">
        <f t="shared" si="2"/>
        <v>23.043513890027043</v>
      </c>
    </row>
    <row r="16" spans="1:8" ht="18.75" customHeight="1">
      <c r="A16" s="14" t="s">
        <v>44</v>
      </c>
      <c r="B16" s="16">
        <v>5891</v>
      </c>
      <c r="C16" s="16">
        <v>-3668</v>
      </c>
      <c r="D16" s="16">
        <v>402</v>
      </c>
      <c r="E16" s="25">
        <f t="shared" si="0"/>
        <v>6.823968765914107</v>
      </c>
      <c r="F16" s="78">
        <v>1519</v>
      </c>
      <c r="G16" s="46">
        <f t="shared" si="1"/>
        <v>-1117</v>
      </c>
      <c r="H16" s="42">
        <f t="shared" si="2"/>
        <v>-73.53522053982884</v>
      </c>
    </row>
    <row r="17" spans="1:8" ht="18.75" customHeight="1">
      <c r="A17" s="14" t="s">
        <v>45</v>
      </c>
      <c r="B17" s="16">
        <v>10721</v>
      </c>
      <c r="C17" s="16">
        <v>195</v>
      </c>
      <c r="D17" s="16">
        <v>11314</v>
      </c>
      <c r="E17" s="25">
        <f t="shared" si="0"/>
        <v>105.53120044771941</v>
      </c>
      <c r="F17" s="78">
        <v>3368</v>
      </c>
      <c r="G17" s="46">
        <f t="shared" si="1"/>
        <v>7946</v>
      </c>
      <c r="H17" s="42">
        <f t="shared" si="2"/>
        <v>235.92636579572445</v>
      </c>
    </row>
    <row r="18" spans="1:8" ht="18.75" customHeight="1">
      <c r="A18" s="14" t="s">
        <v>46</v>
      </c>
      <c r="B18" s="16">
        <v>42671</v>
      </c>
      <c r="C18" s="16">
        <v>1740</v>
      </c>
      <c r="D18" s="16">
        <v>6688</v>
      </c>
      <c r="E18" s="25">
        <f t="shared" si="0"/>
        <v>15.673408169482785</v>
      </c>
      <c r="F18" s="78">
        <v>11380</v>
      </c>
      <c r="G18" s="46">
        <f t="shared" si="1"/>
        <v>-4692</v>
      </c>
      <c r="H18" s="42">
        <f t="shared" si="2"/>
        <v>-41.23022847100176</v>
      </c>
    </row>
    <row r="19" spans="1:8" ht="18.75" customHeight="1">
      <c r="A19" s="14" t="s">
        <v>47</v>
      </c>
      <c r="B19" s="16">
        <v>1149</v>
      </c>
      <c r="C19" s="16">
        <v>204</v>
      </c>
      <c r="D19" s="16">
        <v>1115</v>
      </c>
      <c r="E19" s="25">
        <f t="shared" si="0"/>
        <v>97.04090513489992</v>
      </c>
      <c r="F19" s="78">
        <v>447</v>
      </c>
      <c r="G19" s="46">
        <f t="shared" si="1"/>
        <v>668</v>
      </c>
      <c r="H19" s="42">
        <f t="shared" si="2"/>
        <v>149.4407158836689</v>
      </c>
    </row>
    <row r="20" spans="1:8" ht="18.75" customHeight="1">
      <c r="A20" s="14" t="s">
        <v>59</v>
      </c>
      <c r="B20" s="16">
        <v>7320</v>
      </c>
      <c r="C20" s="16">
        <v>3733</v>
      </c>
      <c r="D20" s="16">
        <v>9820</v>
      </c>
      <c r="E20" s="25">
        <f t="shared" si="0"/>
        <v>134.15300546448088</v>
      </c>
      <c r="F20" s="78">
        <v>721</v>
      </c>
      <c r="G20" s="46">
        <f t="shared" si="1"/>
        <v>9099</v>
      </c>
      <c r="H20" s="42">
        <f t="shared" si="2"/>
        <v>1261.997226074896</v>
      </c>
    </row>
    <row r="21" spans="1:8" ht="18.75" customHeight="1">
      <c r="A21" s="14" t="s">
        <v>61</v>
      </c>
      <c r="B21" s="16">
        <v>1563</v>
      </c>
      <c r="C21" s="16">
        <v>141</v>
      </c>
      <c r="D21" s="16">
        <v>420</v>
      </c>
      <c r="E21" s="25">
        <f t="shared" si="0"/>
        <v>26.87140115163148</v>
      </c>
      <c r="F21" s="78">
        <v>305</v>
      </c>
      <c r="G21" s="46">
        <f t="shared" si="1"/>
        <v>115</v>
      </c>
      <c r="H21" s="42">
        <f t="shared" si="2"/>
        <v>37.704918032786885</v>
      </c>
    </row>
    <row r="22" spans="1:8" ht="18.75" customHeight="1">
      <c r="A22" s="14" t="s">
        <v>57</v>
      </c>
      <c r="B22" s="16">
        <v>1658</v>
      </c>
      <c r="C22" s="16">
        <v>55</v>
      </c>
      <c r="D22" s="16">
        <v>379</v>
      </c>
      <c r="E22" s="21">
        <f t="shared" si="0"/>
        <v>22.858866103739444</v>
      </c>
      <c r="F22" s="78">
        <v>253</v>
      </c>
      <c r="G22" s="46">
        <f t="shared" si="1"/>
        <v>126</v>
      </c>
      <c r="H22" s="42">
        <f t="shared" si="2"/>
        <v>49.80237154150198</v>
      </c>
    </row>
    <row r="23" spans="1:8" ht="18.75" customHeight="1">
      <c r="A23" s="14" t="s">
        <v>58</v>
      </c>
      <c r="B23" s="16">
        <v>11231</v>
      </c>
      <c r="C23" s="16">
        <v>2757</v>
      </c>
      <c r="D23" s="16">
        <v>5753</v>
      </c>
      <c r="E23" s="21">
        <f t="shared" si="0"/>
        <v>51.22428991185113</v>
      </c>
      <c r="F23" s="78">
        <v>6554</v>
      </c>
      <c r="G23" s="46">
        <f t="shared" si="1"/>
        <v>-801</v>
      </c>
      <c r="H23" s="42">
        <f t="shared" si="2"/>
        <v>-12.221544095209033</v>
      </c>
    </row>
    <row r="24" spans="1:8" ht="18.75" customHeight="1">
      <c r="A24" s="14" t="s">
        <v>56</v>
      </c>
      <c r="B24" s="16">
        <v>79</v>
      </c>
      <c r="C24" s="16"/>
      <c r="D24" s="16">
        <v>33</v>
      </c>
      <c r="E24" s="21">
        <f t="shared" si="0"/>
        <v>41.77215189873418</v>
      </c>
      <c r="F24" s="78">
        <v>12</v>
      </c>
      <c r="G24" s="46">
        <f t="shared" si="1"/>
        <v>21</v>
      </c>
      <c r="H24" s="42">
        <f t="shared" si="2"/>
        <v>175</v>
      </c>
    </row>
    <row r="25" spans="1:8" ht="18.75" customHeight="1">
      <c r="A25" s="14" t="s">
        <v>64</v>
      </c>
      <c r="B25" s="16"/>
      <c r="C25" s="16"/>
      <c r="D25" s="16">
        <v>253</v>
      </c>
      <c r="E25" s="21"/>
      <c r="F25" s="78">
        <v>23</v>
      </c>
      <c r="G25" s="46"/>
      <c r="H25" s="42"/>
    </row>
    <row r="26" spans="1:8" ht="18.75" customHeight="1">
      <c r="A26" s="14" t="s">
        <v>82</v>
      </c>
      <c r="B26" s="16"/>
      <c r="C26" s="16"/>
      <c r="D26" s="16"/>
      <c r="E26" s="21"/>
      <c r="F26" s="78"/>
      <c r="G26" s="46"/>
      <c r="H26" s="42"/>
    </row>
    <row r="27" spans="1:8" ht="18.75" customHeight="1">
      <c r="A27" s="14" t="s">
        <v>79</v>
      </c>
      <c r="B27" s="16">
        <v>1500</v>
      </c>
      <c r="C27" s="16"/>
      <c r="D27" s="16"/>
      <c r="E27" s="21"/>
      <c r="F27" s="78"/>
      <c r="G27" s="46"/>
      <c r="H27" s="42"/>
    </row>
    <row r="28" spans="1:8" ht="18.75" customHeight="1">
      <c r="A28" s="14" t="s">
        <v>48</v>
      </c>
      <c r="B28" s="16">
        <v>22942</v>
      </c>
      <c r="C28" s="16"/>
      <c r="D28" s="16">
        <v>9</v>
      </c>
      <c r="E28" s="21"/>
      <c r="F28" s="78">
        <v>10000</v>
      </c>
      <c r="G28" s="46">
        <f>D28-F28</f>
        <v>-9991</v>
      </c>
      <c r="H28" s="42">
        <f t="shared" si="2"/>
        <v>-99.91</v>
      </c>
    </row>
  </sheetData>
  <sheetProtection/>
  <mergeCells count="8">
    <mergeCell ref="A2:H2"/>
    <mergeCell ref="A4:A6"/>
    <mergeCell ref="D4:H4"/>
    <mergeCell ref="D5:D6"/>
    <mergeCell ref="G5:H5"/>
    <mergeCell ref="B4:B6"/>
    <mergeCell ref="D3:E3"/>
    <mergeCell ref="C4:C6"/>
  </mergeCells>
  <printOptions horizontalCentered="1"/>
  <pageMargins left="0.7480314960629921" right="0.5511811023622047" top="0.3937007874015748" bottom="0.3937007874015748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1" width="32.25390625" style="0" customWidth="1"/>
    <col min="2" max="2" width="12.00390625" style="0" customWidth="1"/>
    <col min="3" max="3" width="9.50390625" style="0" customWidth="1"/>
    <col min="4" max="8" width="12.00390625" style="0" customWidth="1"/>
  </cols>
  <sheetData>
    <row r="1" ht="13.5" customHeight="1">
      <c r="A1" t="s">
        <v>25</v>
      </c>
    </row>
    <row r="2" spans="1:8" ht="23.25" customHeight="1">
      <c r="A2" s="79" t="s">
        <v>121</v>
      </c>
      <c r="B2" s="79"/>
      <c r="C2" s="79"/>
      <c r="D2" s="79"/>
      <c r="E2" s="79"/>
      <c r="F2" s="79"/>
      <c r="G2" s="79"/>
      <c r="H2" s="79"/>
    </row>
    <row r="3" spans="4:8" ht="18" customHeight="1">
      <c r="D3" s="88"/>
      <c r="E3" s="88"/>
      <c r="H3" s="1" t="s">
        <v>1</v>
      </c>
    </row>
    <row r="4" spans="1:8" ht="17.25" customHeight="1">
      <c r="A4" s="80" t="s">
        <v>4</v>
      </c>
      <c r="B4" s="87" t="s">
        <v>55</v>
      </c>
      <c r="C4" s="87" t="s">
        <v>63</v>
      </c>
      <c r="D4" s="83" t="s">
        <v>30</v>
      </c>
      <c r="E4" s="84"/>
      <c r="F4" s="84"/>
      <c r="G4" s="83"/>
      <c r="H4" s="85"/>
    </row>
    <row r="5" spans="1:8" ht="17.25" customHeight="1">
      <c r="A5" s="81"/>
      <c r="B5" s="81"/>
      <c r="C5" s="102"/>
      <c r="D5" s="84" t="s">
        <v>31</v>
      </c>
      <c r="E5" s="8" t="s">
        <v>32</v>
      </c>
      <c r="F5" s="6" t="s">
        <v>33</v>
      </c>
      <c r="G5" s="83" t="s">
        <v>34</v>
      </c>
      <c r="H5" s="85"/>
    </row>
    <row r="6" spans="1:8" ht="17.25" customHeight="1">
      <c r="A6" s="82"/>
      <c r="B6" s="82"/>
      <c r="C6" s="103"/>
      <c r="D6" s="86"/>
      <c r="E6" s="10" t="s">
        <v>2</v>
      </c>
      <c r="F6" s="9" t="s">
        <v>3</v>
      </c>
      <c r="G6" s="7" t="s">
        <v>31</v>
      </c>
      <c r="H6" s="11" t="s">
        <v>35</v>
      </c>
    </row>
    <row r="7" spans="1:8" ht="17.25" customHeight="1">
      <c r="A7" s="13" t="s">
        <v>67</v>
      </c>
      <c r="B7" s="26">
        <f>SUM(B8:B16)</f>
        <v>15871</v>
      </c>
      <c r="C7" s="26">
        <f>SUM(C8:C16)</f>
        <v>150</v>
      </c>
      <c r="D7" s="26">
        <f>SUM(D8:D16)</f>
        <v>5910</v>
      </c>
      <c r="E7" s="47">
        <f>+D7/B7*100</f>
        <v>37.237729191607336</v>
      </c>
      <c r="F7" s="26">
        <f>SUM(F8:F16)</f>
        <v>7329</v>
      </c>
      <c r="G7" s="26">
        <f>D7-F7</f>
        <v>-1419</v>
      </c>
      <c r="H7" s="41">
        <f>G7/F7*100</f>
        <v>-19.361440851412198</v>
      </c>
    </row>
    <row r="8" spans="1:8" ht="17.25" customHeight="1">
      <c r="A8" s="2" t="s">
        <v>62</v>
      </c>
      <c r="B8" s="28"/>
      <c r="C8" s="28"/>
      <c r="D8" s="28"/>
      <c r="E8" s="25"/>
      <c r="F8" s="28"/>
      <c r="G8" s="28"/>
      <c r="H8" s="42"/>
    </row>
    <row r="9" spans="1:8" ht="17.25" customHeight="1">
      <c r="A9" s="3" t="s">
        <v>24</v>
      </c>
      <c r="B9" s="27"/>
      <c r="C9" s="28"/>
      <c r="D9" s="16"/>
      <c r="E9" s="25"/>
      <c r="F9" s="16"/>
      <c r="G9" s="16"/>
      <c r="H9" s="42"/>
    </row>
    <row r="10" spans="1:8" ht="17.25" customHeight="1">
      <c r="A10" s="3" t="s">
        <v>77</v>
      </c>
      <c r="B10" s="27">
        <v>1599</v>
      </c>
      <c r="C10" s="28">
        <v>101</v>
      </c>
      <c r="D10" s="16">
        <v>101</v>
      </c>
      <c r="E10" s="25">
        <f>+D10/B10*100</f>
        <v>6.316447779862414</v>
      </c>
      <c r="F10" s="16">
        <v>397</v>
      </c>
      <c r="G10" s="16">
        <f>D10-F10</f>
        <v>-296</v>
      </c>
      <c r="H10" s="42">
        <f>G10/F10*100</f>
        <v>-74.55919395465995</v>
      </c>
    </row>
    <row r="11" spans="1:8" ht="17.25" customHeight="1">
      <c r="A11" s="3" t="s">
        <v>20</v>
      </c>
      <c r="B11" s="27">
        <v>13144</v>
      </c>
      <c r="C11" s="28">
        <v>47</v>
      </c>
      <c r="D11" s="16">
        <v>5729</v>
      </c>
      <c r="E11" s="25">
        <f>+D11/B11*100</f>
        <v>43.58642726719415</v>
      </c>
      <c r="F11" s="16">
        <v>6182</v>
      </c>
      <c r="G11" s="16">
        <f>D11-F11</f>
        <v>-453</v>
      </c>
      <c r="H11" s="42">
        <f>G11/F11*100</f>
        <v>-7.327725655127789</v>
      </c>
    </row>
    <row r="12" spans="1:8" ht="17.25" customHeight="1">
      <c r="A12" s="3" t="s">
        <v>21</v>
      </c>
      <c r="B12" s="27"/>
      <c r="C12" s="28"/>
      <c r="D12" s="16"/>
      <c r="E12" s="25"/>
      <c r="F12" s="16"/>
      <c r="G12" s="16"/>
      <c r="H12" s="42"/>
    </row>
    <row r="13" spans="1:8" ht="17.25" customHeight="1">
      <c r="A13" s="3" t="s">
        <v>22</v>
      </c>
      <c r="B13" s="27"/>
      <c r="C13" s="28"/>
      <c r="D13" s="16"/>
      <c r="E13" s="25"/>
      <c r="F13" s="27"/>
      <c r="G13" s="16"/>
      <c r="H13" s="42"/>
    </row>
    <row r="14" spans="1:8" ht="17.25" customHeight="1">
      <c r="A14" s="3" t="s">
        <v>117</v>
      </c>
      <c r="B14" s="27">
        <v>154</v>
      </c>
      <c r="C14" s="28"/>
      <c r="D14" s="16"/>
      <c r="E14" s="25"/>
      <c r="F14" s="27"/>
      <c r="G14" s="16"/>
      <c r="H14" s="42"/>
    </row>
    <row r="15" spans="1:8" ht="17.25" customHeight="1">
      <c r="A15" s="3" t="s">
        <v>23</v>
      </c>
      <c r="B15" s="27"/>
      <c r="C15" s="28"/>
      <c r="D15" s="16"/>
      <c r="E15" s="25"/>
      <c r="F15" s="27"/>
      <c r="G15" s="16"/>
      <c r="H15" s="42"/>
    </row>
    <row r="16" spans="1:8" ht="17.25" customHeight="1">
      <c r="A16" s="3" t="s">
        <v>60</v>
      </c>
      <c r="B16" s="27">
        <v>974</v>
      </c>
      <c r="C16" s="28">
        <v>2</v>
      </c>
      <c r="D16" s="27">
        <v>80</v>
      </c>
      <c r="E16" s="25">
        <f>+D16/B16*100</f>
        <v>8.213552361396303</v>
      </c>
      <c r="F16" s="27">
        <v>750</v>
      </c>
      <c r="G16" s="16">
        <f>D16-F16</f>
        <v>-670</v>
      </c>
      <c r="H16" s="42">
        <f>G16/F16*100</f>
        <v>-89.33333333333333</v>
      </c>
    </row>
    <row r="17" spans="1:8" ht="17.25" customHeight="1">
      <c r="A17" s="38" t="s">
        <v>78</v>
      </c>
      <c r="B17" s="26">
        <f>SUM(B18:B26)</f>
        <v>106098</v>
      </c>
      <c r="C17" s="26">
        <f>SUM(C18:C26)</f>
        <v>3457</v>
      </c>
      <c r="D17" s="26">
        <f>SUM(D18:D26)</f>
        <v>14117</v>
      </c>
      <c r="E17" s="39">
        <f>+D17/B17*100</f>
        <v>13.305623103168768</v>
      </c>
      <c r="F17" s="26">
        <f>SUM(F18:F26)</f>
        <v>10904</v>
      </c>
      <c r="G17" s="26">
        <f>D17-F17</f>
        <v>3213</v>
      </c>
      <c r="H17" s="43">
        <f>G17/F17*100</f>
        <v>29.466250917094644</v>
      </c>
    </row>
    <row r="18" spans="1:8" ht="17.25" customHeight="1">
      <c r="A18" s="32" t="s">
        <v>76</v>
      </c>
      <c r="B18" s="31">
        <v>70771</v>
      </c>
      <c r="C18" s="27">
        <v>1905</v>
      </c>
      <c r="D18" s="27">
        <v>6161</v>
      </c>
      <c r="E18" s="25">
        <f>+D18/B18*100</f>
        <v>8.705543230984443</v>
      </c>
      <c r="F18" s="27">
        <v>5719</v>
      </c>
      <c r="G18" s="16">
        <f>D18-F18</f>
        <v>442</v>
      </c>
      <c r="H18" s="76">
        <f aca="true" t="shared" si="0" ref="H18:H24">G18/F18*100</f>
        <v>7.728623885294632</v>
      </c>
    </row>
    <row r="19" spans="1:8" ht="17.25" customHeight="1">
      <c r="A19" s="3" t="s">
        <v>70</v>
      </c>
      <c r="B19" s="16">
        <v>2690</v>
      </c>
      <c r="C19" s="27">
        <v>205</v>
      </c>
      <c r="D19" s="27">
        <v>593</v>
      </c>
      <c r="E19" s="25">
        <f>+D19/B19*100</f>
        <v>22.044609665427508</v>
      </c>
      <c r="F19" s="27">
        <v>533</v>
      </c>
      <c r="G19" s="16">
        <f>D19-F19</f>
        <v>60</v>
      </c>
      <c r="H19" s="76">
        <f t="shared" si="0"/>
        <v>11.25703564727955</v>
      </c>
    </row>
    <row r="20" spans="1:8" ht="17.25" customHeight="1">
      <c r="A20" s="3" t="s">
        <v>71</v>
      </c>
      <c r="B20" s="16">
        <v>11600</v>
      </c>
      <c r="C20" s="27">
        <v>1189</v>
      </c>
      <c r="D20" s="27">
        <v>5997</v>
      </c>
      <c r="E20" s="25">
        <f>+D20/B20*100</f>
        <v>51.69827586206897</v>
      </c>
      <c r="F20" s="27">
        <v>4156</v>
      </c>
      <c r="G20" s="16">
        <f>D20-F20</f>
        <v>1841</v>
      </c>
      <c r="H20" s="76">
        <f t="shared" si="0"/>
        <v>44.29740134744947</v>
      </c>
    </row>
    <row r="21" spans="1:8" ht="17.25" customHeight="1">
      <c r="A21" s="3" t="s">
        <v>72</v>
      </c>
      <c r="B21" s="16">
        <v>5502</v>
      </c>
      <c r="C21" s="27"/>
      <c r="D21" s="27"/>
      <c r="E21" s="25"/>
      <c r="F21" s="27"/>
      <c r="G21" s="16"/>
      <c r="H21" s="76"/>
    </row>
    <row r="22" spans="1:8" ht="17.25" customHeight="1">
      <c r="A22" s="3" t="s">
        <v>73</v>
      </c>
      <c r="B22" s="16">
        <v>14000</v>
      </c>
      <c r="C22" s="27"/>
      <c r="D22" s="27"/>
      <c r="E22" s="25"/>
      <c r="F22" s="27"/>
      <c r="G22" s="16"/>
      <c r="H22" s="76"/>
    </row>
    <row r="23" spans="1:8" ht="17.25" customHeight="1">
      <c r="A23" s="3" t="s">
        <v>74</v>
      </c>
      <c r="B23" s="16">
        <v>1150</v>
      </c>
      <c r="C23" s="27">
        <v>108</v>
      </c>
      <c r="D23" s="27">
        <v>510</v>
      </c>
      <c r="E23" s="25">
        <f>+D23/B23*100</f>
        <v>44.34782608695652</v>
      </c>
      <c r="F23" s="27">
        <v>383</v>
      </c>
      <c r="G23" s="16">
        <f>D23-F23</f>
        <v>127</v>
      </c>
      <c r="H23" s="76">
        <f t="shared" si="0"/>
        <v>33.15926892950392</v>
      </c>
    </row>
    <row r="24" spans="1:8" ht="17.25" customHeight="1">
      <c r="A24" s="3" t="s">
        <v>75</v>
      </c>
      <c r="B24" s="16">
        <v>385</v>
      </c>
      <c r="C24" s="27">
        <v>32</v>
      </c>
      <c r="D24" s="27">
        <v>157</v>
      </c>
      <c r="E24" s="25">
        <f>+D24/B24*100</f>
        <v>40.77922077922078</v>
      </c>
      <c r="F24" s="27">
        <v>113</v>
      </c>
      <c r="G24" s="16">
        <f>D24-F24</f>
        <v>44</v>
      </c>
      <c r="H24" s="76">
        <f t="shared" si="0"/>
        <v>38.93805309734513</v>
      </c>
    </row>
    <row r="25" spans="1:8" ht="17.25" customHeight="1">
      <c r="A25" s="3" t="s">
        <v>119</v>
      </c>
      <c r="B25" s="16"/>
      <c r="C25" s="27"/>
      <c r="D25" s="27"/>
      <c r="E25" s="25"/>
      <c r="F25" s="27"/>
      <c r="G25" s="16">
        <f>D25-F25</f>
        <v>0</v>
      </c>
      <c r="H25" s="76"/>
    </row>
    <row r="26" spans="1:8" ht="17.25" customHeight="1">
      <c r="A26" s="3" t="s">
        <v>118</v>
      </c>
      <c r="B26" s="16"/>
      <c r="C26" s="27">
        <v>18</v>
      </c>
      <c r="D26" s="27">
        <v>699</v>
      </c>
      <c r="E26" s="25"/>
      <c r="F26" s="27"/>
      <c r="G26" s="16"/>
      <c r="H26" s="76"/>
    </row>
    <row r="27" spans="1:8" ht="17.25" customHeight="1">
      <c r="A27" s="35" t="s">
        <v>80</v>
      </c>
      <c r="B27" s="36">
        <v>60</v>
      </c>
      <c r="C27" s="29"/>
      <c r="D27" s="29"/>
      <c r="E27" s="24"/>
      <c r="F27" s="29"/>
      <c r="G27" s="18"/>
      <c r="H27" s="41"/>
    </row>
    <row r="28" spans="1:8" ht="17.25" customHeight="1">
      <c r="A28" s="34" t="s">
        <v>81</v>
      </c>
      <c r="B28" s="16">
        <v>60</v>
      </c>
      <c r="C28" s="27"/>
      <c r="D28" s="27"/>
      <c r="E28" s="25"/>
      <c r="F28" s="27"/>
      <c r="G28" s="16"/>
      <c r="H28" s="42"/>
    </row>
    <row r="29" spans="1:8" ht="17.25" customHeight="1">
      <c r="A29" s="13" t="s">
        <v>29</v>
      </c>
      <c r="B29" s="29">
        <f>'预算支出'!B7+'基金支出'!B7+'基金支出'!B17+B27</f>
        <v>348220</v>
      </c>
      <c r="C29" s="29">
        <f>'预算支出'!C7+'基金支出'!C7+'基金支出'!C17+C28</f>
        <v>17601</v>
      </c>
      <c r="D29" s="29">
        <f>'预算支出'!D7+'基金支出'!D7+'基金支出'!D17</f>
        <v>106046</v>
      </c>
      <c r="E29" s="24">
        <f>+D29/B29*100</f>
        <v>30.453736143817128</v>
      </c>
      <c r="F29" s="29">
        <f>'预算支出'!F7+'基金支出'!F7+'基金支出'!F17</f>
        <v>100698</v>
      </c>
      <c r="G29" s="29">
        <f>'预算支出'!G7+'基金支出'!G7+'基金支出'!G17</f>
        <v>5348</v>
      </c>
      <c r="H29" s="41">
        <f>G29/F29*100</f>
        <v>5.310929710619873</v>
      </c>
    </row>
  </sheetData>
  <sheetProtection/>
  <mergeCells count="8">
    <mergeCell ref="A2:H2"/>
    <mergeCell ref="A4:A6"/>
    <mergeCell ref="D4:H4"/>
    <mergeCell ref="D5:D6"/>
    <mergeCell ref="G5:H5"/>
    <mergeCell ref="B4:B6"/>
    <mergeCell ref="D3:E3"/>
    <mergeCell ref="C4:C6"/>
  </mergeCells>
  <printOptions horizontalCentered="1"/>
  <pageMargins left="0.7480314960629921" right="0.7480314960629921" top="0.5905511811023623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null,null,青铜峡市预算收发</cp:lastModifiedBy>
  <cp:lastPrinted>2017-06-01T08:19:18Z</cp:lastPrinted>
  <dcterms:created xsi:type="dcterms:W3CDTF">2008-06-05T02:21:05Z</dcterms:created>
  <dcterms:modified xsi:type="dcterms:W3CDTF">2017-06-01T08:26:07Z</dcterms:modified>
  <cp:category/>
  <cp:version/>
  <cp:contentType/>
  <cp:contentStatus/>
</cp:coreProperties>
</file>