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955" windowHeight="8895" activeTab="1"/>
  </bookViews>
  <sheets>
    <sheet name="预算收入" sheetId="1" r:id="rId1"/>
    <sheet name="预算支出" sheetId="3" r:id="rId2"/>
  </sheets>
  <definedNames>
    <definedName name="_xlnm.Print_Area" localSheetId="0">预算收入!$A$1:$I$52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24519" fullCalcOnLoad="1"/>
</workbook>
</file>

<file path=xl/calcChain.xml><?xml version="1.0" encoding="utf-8"?>
<calcChain xmlns="http://schemas.openxmlformats.org/spreadsheetml/2006/main">
  <c r="C38" i="3"/>
  <c r="C28"/>
  <c r="C6"/>
  <c r="C47"/>
  <c r="C36" i="1"/>
  <c r="C21"/>
  <c r="C7"/>
  <c r="C6"/>
  <c r="G9"/>
  <c r="H9"/>
  <c r="G10"/>
  <c r="H10"/>
  <c r="G46" i="3"/>
  <c r="D22" i="1"/>
  <c r="H46" i="3"/>
  <c r="D6"/>
  <c r="F6"/>
  <c r="D49" i="1"/>
  <c r="B49"/>
  <c r="G19"/>
  <c r="H19"/>
  <c r="B6" i="3"/>
  <c r="B28"/>
  <c r="B38"/>
  <c r="B47"/>
  <c r="F22" i="1"/>
  <c r="F21"/>
  <c r="F6" s="1"/>
  <c r="B22"/>
  <c r="B21"/>
  <c r="E19"/>
  <c r="B7"/>
  <c r="E48" i="3"/>
  <c r="E41"/>
  <c r="E42"/>
  <c r="E44"/>
  <c r="E45"/>
  <c r="E46"/>
  <c r="E32"/>
  <c r="G33"/>
  <c r="G34"/>
  <c r="G35"/>
  <c r="G36"/>
  <c r="G37"/>
  <c r="G29"/>
  <c r="G30"/>
  <c r="G31"/>
  <c r="G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2"/>
  <c r="H22"/>
  <c r="G23"/>
  <c r="H23"/>
  <c r="G24"/>
  <c r="H24"/>
  <c r="G26"/>
  <c r="H26"/>
  <c r="G21"/>
  <c r="G25"/>
  <c r="G27"/>
  <c r="H27"/>
  <c r="E9"/>
  <c r="E10"/>
  <c r="E11"/>
  <c r="E12"/>
  <c r="E13"/>
  <c r="E14"/>
  <c r="E15"/>
  <c r="E16"/>
  <c r="E17"/>
  <c r="E18"/>
  <c r="E19"/>
  <c r="E20"/>
  <c r="E22"/>
  <c r="E23"/>
  <c r="E24"/>
  <c r="E26"/>
  <c r="E25"/>
  <c r="E27"/>
  <c r="E51" i="1"/>
  <c r="E46"/>
  <c r="E47"/>
  <c r="E48"/>
  <c r="F7"/>
  <c r="D7"/>
  <c r="E10"/>
  <c r="E28"/>
  <c r="E29"/>
  <c r="E30"/>
  <c r="E32"/>
  <c r="E33"/>
  <c r="E34"/>
  <c r="E16"/>
  <c r="B49" i="3"/>
  <c r="D47"/>
  <c r="E47"/>
  <c r="D21" i="1"/>
  <c r="E21" s="1"/>
  <c r="E38"/>
  <c r="E13"/>
  <c r="G33"/>
  <c r="H33"/>
  <c r="B36"/>
  <c r="G45" i="3"/>
  <c r="H45"/>
  <c r="G44"/>
  <c r="H44"/>
  <c r="G40"/>
  <c r="H40"/>
  <c r="E40"/>
  <c r="G43"/>
  <c r="H43"/>
  <c r="E43"/>
  <c r="G39"/>
  <c r="H39"/>
  <c r="E39"/>
  <c r="F38"/>
  <c r="D38"/>
  <c r="G32"/>
  <c r="H32"/>
  <c r="F28"/>
  <c r="D28"/>
  <c r="E28"/>
  <c r="D40" i="1"/>
  <c r="E25"/>
  <c r="E26"/>
  <c r="G26"/>
  <c r="H26"/>
  <c r="G28"/>
  <c r="H28"/>
  <c r="G29"/>
  <c r="H29"/>
  <c r="G30"/>
  <c r="H30"/>
  <c r="G32"/>
  <c r="H32"/>
  <c r="G34"/>
  <c r="H34"/>
  <c r="G35"/>
  <c r="H35"/>
  <c r="D36"/>
  <c r="F36"/>
  <c r="G37"/>
  <c r="G38"/>
  <c r="H38"/>
  <c r="E39"/>
  <c r="G39"/>
  <c r="H39"/>
  <c r="B40"/>
  <c r="F40"/>
  <c r="E41"/>
  <c r="G41"/>
  <c r="H41"/>
  <c r="E45"/>
  <c r="G45"/>
  <c r="H45"/>
  <c r="E42"/>
  <c r="G42"/>
  <c r="H42"/>
  <c r="G46"/>
  <c r="H46"/>
  <c r="G47"/>
  <c r="H47"/>
  <c r="G48"/>
  <c r="H48"/>
  <c r="F49"/>
  <c r="G49"/>
  <c r="G50"/>
  <c r="G51"/>
  <c r="E23"/>
  <c r="G23"/>
  <c r="H23"/>
  <c r="E24"/>
  <c r="G24"/>
  <c r="H24"/>
  <c r="G8"/>
  <c r="H8"/>
  <c r="G11"/>
  <c r="H11"/>
  <c r="G12"/>
  <c r="H12"/>
  <c r="G13"/>
  <c r="H13"/>
  <c r="G14"/>
  <c r="H14"/>
  <c r="G15"/>
  <c r="H15"/>
  <c r="G16"/>
  <c r="H16"/>
  <c r="G17"/>
  <c r="H17"/>
  <c r="G18"/>
  <c r="H18"/>
  <c r="G20"/>
  <c r="G7" i="3"/>
  <c r="H7"/>
  <c r="G6"/>
  <c r="H6"/>
  <c r="E17" i="1"/>
  <c r="E18"/>
  <c r="E20"/>
  <c r="E8"/>
  <c r="E11"/>
  <c r="E12"/>
  <c r="E14"/>
  <c r="E15"/>
  <c r="E7" i="3"/>
  <c r="E36" i="1"/>
  <c r="E49"/>
  <c r="D6"/>
  <c r="E6" s="1"/>
  <c r="E7"/>
  <c r="G28" i="3"/>
  <c r="H28"/>
  <c r="G22" i="1"/>
  <c r="H22"/>
  <c r="E40"/>
  <c r="E22"/>
  <c r="G40"/>
  <c r="H40"/>
  <c r="E6" i="3"/>
  <c r="F49"/>
  <c r="E38"/>
  <c r="G36" i="1"/>
  <c r="H36"/>
  <c r="G7"/>
  <c r="H7"/>
  <c r="G38" i="3"/>
  <c r="H38"/>
  <c r="B6" i="1"/>
  <c r="B52"/>
  <c r="C49" i="3"/>
  <c r="G49"/>
  <c r="H49"/>
  <c r="D49"/>
  <c r="E49"/>
  <c r="D52" i="1"/>
  <c r="E52" s="1"/>
  <c r="C40"/>
  <c r="C52"/>
  <c r="G6" l="1"/>
  <c r="F52"/>
  <c r="G21"/>
  <c r="H21" s="1"/>
  <c r="G52" l="1"/>
  <c r="H52" s="1"/>
  <c r="H6"/>
</calcChain>
</file>

<file path=xl/sharedStrings.xml><?xml version="1.0" encoding="utf-8"?>
<sst xmlns="http://schemas.openxmlformats.org/spreadsheetml/2006/main" count="119" uniqueCount="110">
  <si>
    <t>单位:万元</t>
    <phoneticPr fontId="2" type="noConversion"/>
  </si>
  <si>
    <t>预算%</t>
  </si>
  <si>
    <t>同期数</t>
  </si>
  <si>
    <t>项   目</t>
    <phoneticPr fontId="2" type="noConversion"/>
  </si>
  <si>
    <t xml:space="preserve">   增值税</t>
    <phoneticPr fontId="2" type="noConversion"/>
  </si>
  <si>
    <t xml:space="preserve">   企业所得税</t>
    <phoneticPr fontId="2" type="noConversion"/>
  </si>
  <si>
    <t xml:space="preserve">   个人所得税</t>
    <phoneticPr fontId="2" type="noConversion"/>
  </si>
  <si>
    <t xml:space="preserve">   城市维护建设税</t>
    <phoneticPr fontId="2" type="noConversion"/>
  </si>
  <si>
    <t xml:space="preserve">   房产税</t>
    <phoneticPr fontId="2" type="noConversion"/>
  </si>
  <si>
    <t xml:space="preserve">   印花税</t>
    <phoneticPr fontId="2" type="noConversion"/>
  </si>
  <si>
    <t xml:space="preserve">   城镇土地使用税</t>
    <phoneticPr fontId="2" type="noConversion"/>
  </si>
  <si>
    <t xml:space="preserve">   土地增值税</t>
    <phoneticPr fontId="2" type="noConversion"/>
  </si>
  <si>
    <t xml:space="preserve">   耕地占用税</t>
    <phoneticPr fontId="2" type="noConversion"/>
  </si>
  <si>
    <t xml:space="preserve">   专项收入</t>
    <phoneticPr fontId="2" type="noConversion"/>
  </si>
  <si>
    <t xml:space="preserve"> 非税收入小计</t>
    <phoneticPr fontId="2" type="noConversion"/>
  </si>
  <si>
    <t>年 初
预算数</t>
    <phoneticPr fontId="2" type="noConversion"/>
  </si>
  <si>
    <t>变 动
预算数</t>
    <phoneticPr fontId="2" type="noConversion"/>
  </si>
  <si>
    <t>金额</t>
    <phoneticPr fontId="2" type="noConversion"/>
  </si>
  <si>
    <t>累 计 完 成 数</t>
    <phoneticPr fontId="2" type="noConversion"/>
  </si>
  <si>
    <t>金额</t>
    <phoneticPr fontId="2" type="noConversion"/>
  </si>
  <si>
    <t>为年度</t>
    <phoneticPr fontId="2" type="noConversion"/>
  </si>
  <si>
    <t>上年</t>
    <phoneticPr fontId="2" type="noConversion"/>
  </si>
  <si>
    <t>比上年同期增减</t>
    <phoneticPr fontId="2" type="noConversion"/>
  </si>
  <si>
    <t>增减%</t>
    <phoneticPr fontId="2" type="noConversion"/>
  </si>
  <si>
    <t xml:space="preserve">   契税</t>
    <phoneticPr fontId="2" type="noConversion"/>
  </si>
  <si>
    <t>累 计 执 行 数</t>
    <phoneticPr fontId="2" type="noConversion"/>
  </si>
  <si>
    <t>为变动</t>
    <phoneticPr fontId="2" type="noConversion"/>
  </si>
  <si>
    <t>当月数</t>
    <phoneticPr fontId="2" type="noConversion"/>
  </si>
  <si>
    <t xml:space="preserve">   车船税</t>
    <phoneticPr fontId="2" type="noConversion"/>
  </si>
  <si>
    <t xml:space="preserve">       教育费附加收入</t>
    <phoneticPr fontId="2" type="noConversion"/>
  </si>
  <si>
    <t xml:space="preserve">       残疾人就业保障金</t>
    <phoneticPr fontId="2" type="noConversion"/>
  </si>
  <si>
    <t xml:space="preserve">       教育基金收入</t>
    <phoneticPr fontId="2" type="noConversion"/>
  </si>
  <si>
    <t xml:space="preserve">       农田水利建设资金</t>
    <phoneticPr fontId="2" type="noConversion"/>
  </si>
  <si>
    <t xml:space="preserve">       其他专项收入</t>
    <phoneticPr fontId="2" type="noConversion"/>
  </si>
  <si>
    <t xml:space="preserve">   行政事业性收费收入</t>
    <phoneticPr fontId="2" type="noConversion"/>
  </si>
  <si>
    <t xml:space="preserve">   罚没收入</t>
    <phoneticPr fontId="2" type="noConversion"/>
  </si>
  <si>
    <t xml:space="preserve">   国有资本经营收入</t>
    <phoneticPr fontId="2" type="noConversion"/>
  </si>
  <si>
    <t xml:space="preserve">   国有资源有偿使用收入</t>
    <phoneticPr fontId="2" type="noConversion"/>
  </si>
  <si>
    <t xml:space="preserve">   捐赠收入</t>
    <phoneticPr fontId="2" type="noConversion"/>
  </si>
  <si>
    <t xml:space="preserve">   政府住房基金收入</t>
    <phoneticPr fontId="2" type="noConversion"/>
  </si>
  <si>
    <t xml:space="preserve">   其它收入</t>
    <phoneticPr fontId="2" type="noConversion"/>
  </si>
  <si>
    <t>政府性基金预算收入合计</t>
    <phoneticPr fontId="2" type="noConversion"/>
  </si>
  <si>
    <t xml:space="preserve">  农业土地开发资金收入</t>
    <phoneticPr fontId="2" type="noConversion"/>
  </si>
  <si>
    <t xml:space="preserve">  国有土地使用权出让金收入</t>
    <phoneticPr fontId="2" type="noConversion"/>
  </si>
  <si>
    <t xml:space="preserve">  污水处理费收入</t>
    <phoneticPr fontId="2" type="noConversion"/>
  </si>
  <si>
    <t>社保基金预算收入合计</t>
    <phoneticPr fontId="2" type="noConversion"/>
  </si>
  <si>
    <t xml:space="preserve">  基本养老保险基金收入</t>
    <phoneticPr fontId="2" type="noConversion"/>
  </si>
  <si>
    <t xml:space="preserve">  失业保险基金收入</t>
    <phoneticPr fontId="2" type="noConversion"/>
  </si>
  <si>
    <t xml:space="preserve">  职工医疗保险基金收入</t>
    <phoneticPr fontId="2" type="noConversion"/>
  </si>
  <si>
    <t xml:space="preserve">  统筹城乡居民养老保险</t>
    <phoneticPr fontId="2" type="noConversion"/>
  </si>
  <si>
    <t xml:space="preserve">  统筹城乡居民医疗保险</t>
    <phoneticPr fontId="2" type="noConversion"/>
  </si>
  <si>
    <t xml:space="preserve">  工伤保险</t>
    <phoneticPr fontId="2" type="noConversion"/>
  </si>
  <si>
    <t xml:space="preserve">  生育保险基金收入</t>
    <phoneticPr fontId="2" type="noConversion"/>
  </si>
  <si>
    <t>国有资本经营收入</t>
    <phoneticPr fontId="2" type="noConversion"/>
  </si>
  <si>
    <t xml:space="preserve">  清算收入</t>
    <phoneticPr fontId="2" type="noConversion"/>
  </si>
  <si>
    <t xml:space="preserve">  收 入 总 计</t>
    <phoneticPr fontId="2" type="noConversion"/>
  </si>
  <si>
    <t xml:space="preserve">  基本管理与服务</t>
    <phoneticPr fontId="2" type="noConversion"/>
  </si>
  <si>
    <t xml:space="preserve">  文化体育与传媒</t>
    <phoneticPr fontId="2" type="noConversion"/>
  </si>
  <si>
    <t xml:space="preserve">  社会保障和就业</t>
    <phoneticPr fontId="2" type="noConversion"/>
  </si>
  <si>
    <t xml:space="preserve">  城乡社区事务</t>
    <phoneticPr fontId="2" type="noConversion"/>
  </si>
  <si>
    <t xml:space="preserve">  农林水事务</t>
    <phoneticPr fontId="2" type="noConversion"/>
  </si>
  <si>
    <t xml:space="preserve">  交通运输</t>
    <phoneticPr fontId="2" type="noConversion"/>
  </si>
  <si>
    <t xml:space="preserve">  工业商业金融等事务</t>
    <phoneticPr fontId="2" type="noConversion"/>
  </si>
  <si>
    <t xml:space="preserve">  其他支出</t>
    <phoneticPr fontId="2" type="noConversion"/>
  </si>
  <si>
    <t xml:space="preserve">  失业保险基金支出</t>
    <phoneticPr fontId="2" type="noConversion"/>
  </si>
  <si>
    <t xml:space="preserve">  统筹城乡居民养老保险支出</t>
    <phoneticPr fontId="2" type="noConversion"/>
  </si>
  <si>
    <t xml:space="preserve">  统筹城乡居民医疗保险支出</t>
    <phoneticPr fontId="2" type="noConversion"/>
  </si>
  <si>
    <t xml:space="preserve">  工伤保险支出</t>
    <phoneticPr fontId="2" type="noConversion"/>
  </si>
  <si>
    <t xml:space="preserve">  生育保险基金支出</t>
    <phoneticPr fontId="2" type="noConversion"/>
  </si>
  <si>
    <t>国有资本经营支出</t>
    <phoneticPr fontId="2" type="noConversion"/>
  </si>
  <si>
    <t>公共财政预算收入合计</t>
    <phoneticPr fontId="2" type="noConversion"/>
  </si>
  <si>
    <t xml:space="preserve"> 税收收入小计</t>
    <phoneticPr fontId="2" type="noConversion"/>
  </si>
  <si>
    <t xml:space="preserve">  其他社会保险基金收入</t>
    <phoneticPr fontId="2" type="noConversion"/>
  </si>
  <si>
    <t xml:space="preserve">  利润收入</t>
    <phoneticPr fontId="2" type="noConversion"/>
  </si>
  <si>
    <t>金额</t>
    <phoneticPr fontId="2" type="noConversion"/>
  </si>
  <si>
    <t>增减%</t>
    <phoneticPr fontId="2" type="noConversion"/>
  </si>
  <si>
    <t>政府性基金支出合计</t>
    <phoneticPr fontId="2" type="noConversion"/>
  </si>
  <si>
    <t>社会保障基金支出合计</t>
    <phoneticPr fontId="2" type="noConversion"/>
  </si>
  <si>
    <r>
      <t xml:space="preserve">  </t>
    </r>
    <r>
      <rPr>
        <sz val="12"/>
        <rFont val="仿宋_GB2312"/>
        <family val="3"/>
        <charset val="134"/>
      </rPr>
      <t>其他国有资本经营支出</t>
    </r>
    <phoneticPr fontId="2" type="noConversion"/>
  </si>
  <si>
    <t xml:space="preserve">    支 出 总 计</t>
    <phoneticPr fontId="2" type="noConversion"/>
  </si>
  <si>
    <t>公共财政预算支出合计</t>
    <phoneticPr fontId="2" type="noConversion"/>
  </si>
  <si>
    <t xml:space="preserve">  住房保障支出</t>
    <phoneticPr fontId="2" type="noConversion"/>
  </si>
  <si>
    <t xml:space="preserve">  金融支出</t>
    <phoneticPr fontId="2" type="noConversion"/>
  </si>
  <si>
    <t xml:space="preserve">  预备费</t>
    <phoneticPr fontId="2" type="noConversion"/>
  </si>
  <si>
    <t xml:space="preserve">  其它支出</t>
    <phoneticPr fontId="2" type="noConversion"/>
  </si>
  <si>
    <t xml:space="preserve">  资源勘探信息等支出</t>
    <phoneticPr fontId="2" type="noConversion"/>
  </si>
  <si>
    <t xml:space="preserve">  其他社会保险基金支出</t>
    <phoneticPr fontId="2" type="noConversion"/>
  </si>
  <si>
    <t xml:space="preserve">       育林基金收入</t>
    <phoneticPr fontId="2" type="noConversion"/>
  </si>
  <si>
    <t xml:space="preserve">   环境保护税</t>
    <phoneticPr fontId="2" type="noConversion"/>
  </si>
  <si>
    <t xml:space="preserve">  国防支出</t>
    <phoneticPr fontId="2" type="noConversion"/>
  </si>
  <si>
    <t xml:space="preserve">  公共安全支出</t>
    <phoneticPr fontId="2" type="noConversion"/>
  </si>
  <si>
    <t xml:space="preserve">  教育支出</t>
    <phoneticPr fontId="2" type="noConversion"/>
  </si>
  <si>
    <t xml:space="preserve">  科学技术支出</t>
    <phoneticPr fontId="2" type="noConversion"/>
  </si>
  <si>
    <t xml:space="preserve">  一般公共服务支出</t>
    <phoneticPr fontId="2" type="noConversion"/>
  </si>
  <si>
    <t xml:space="preserve">  文化体育与传媒支出</t>
    <phoneticPr fontId="2" type="noConversion"/>
  </si>
  <si>
    <t xml:space="preserve">  社会保障和就业支出</t>
    <phoneticPr fontId="2" type="noConversion"/>
  </si>
  <si>
    <t xml:space="preserve">  医疗卫生与计划生育支出</t>
    <phoneticPr fontId="2" type="noConversion"/>
  </si>
  <si>
    <t xml:space="preserve">  节能环保支出</t>
    <phoneticPr fontId="2" type="noConversion"/>
  </si>
  <si>
    <t xml:space="preserve">  城乡社区支出</t>
    <phoneticPr fontId="2" type="noConversion"/>
  </si>
  <si>
    <t xml:space="preserve">  农林水支出</t>
    <phoneticPr fontId="2" type="noConversion"/>
  </si>
  <si>
    <t xml:space="preserve">  交通运输支出</t>
    <phoneticPr fontId="2" type="noConversion"/>
  </si>
  <si>
    <t xml:space="preserve">  商业服务业等支出</t>
    <phoneticPr fontId="2" type="noConversion"/>
  </si>
  <si>
    <t xml:space="preserve">  国土海洋气象等支出</t>
    <phoneticPr fontId="2" type="noConversion"/>
  </si>
  <si>
    <t xml:space="preserve">  粮油物资储备支出</t>
    <phoneticPr fontId="2" type="noConversion"/>
  </si>
  <si>
    <t xml:space="preserve">  债务付息支出</t>
    <phoneticPr fontId="2" type="noConversion"/>
  </si>
  <si>
    <t xml:space="preserve">  企业职工基本养老保险基金</t>
    <phoneticPr fontId="2" type="noConversion"/>
  </si>
  <si>
    <t xml:space="preserve">  城镇职工医疗保险基金支出</t>
    <phoneticPr fontId="2" type="noConversion"/>
  </si>
  <si>
    <t xml:space="preserve">   营业税</t>
    <phoneticPr fontId="2" type="noConversion"/>
  </si>
  <si>
    <t>二○一八年五月份财政收入完成情况表</t>
    <phoneticPr fontId="2" type="noConversion"/>
  </si>
  <si>
    <t>二○一八年五月份财政支出完成情况表</t>
    <phoneticPr fontId="2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</si>
</sst>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81" formatCode="_-* #,##0_-;\-* #,##0_-;_-* &quot;-&quot;_-;_-@_-"/>
    <numFmt numFmtId="183" formatCode="_-* #,##0.00_-;\-* #,##0.00_-;_-* &quot;-&quot;??_-;_-@_-"/>
    <numFmt numFmtId="184" formatCode="0_ "/>
    <numFmt numFmtId="187" formatCode="#,##0.0_ "/>
    <numFmt numFmtId="188" formatCode="0.0_ "/>
    <numFmt numFmtId="190" formatCode="#,##0_ "/>
    <numFmt numFmtId="201" formatCode="_(&quot;$&quot;* #,##0_);_(&quot;$&quot;* \(#,##0\);_(&quot;$&quot;* &quot;-&quot;_);_(@_)"/>
    <numFmt numFmtId="202" formatCode="_(&quot;$&quot;* #,##0.00_);_(&quot;$&quot;* \(#,##0.00\);_(&quot;$&quot;* &quot;-&quot;??_);_(@_)"/>
    <numFmt numFmtId="212" formatCode="#,##0.0_);\(#,##0.0\)"/>
    <numFmt numFmtId="221" formatCode="&quot;$&quot;#,##0_);[Red]\(&quot;$&quot;#,##0\)"/>
    <numFmt numFmtId="222" formatCode="&quot;$&quot;#,##0.00_);[Red]\(&quot;$&quot;#,##0.00\)"/>
    <numFmt numFmtId="223" formatCode="\$#,##0.00;\(\$#,##0.00\)"/>
    <numFmt numFmtId="224" formatCode="\$#,##0;\(\$#,##0\)"/>
    <numFmt numFmtId="225" formatCode="#,##0;\(#,##0\)"/>
    <numFmt numFmtId="226" formatCode="yy\.mm\.dd"/>
    <numFmt numFmtId="227" formatCode="&quot;$&quot;\ #,##0_-;[Red]&quot;$&quot;\ #,##0\-"/>
    <numFmt numFmtId="228" formatCode="&quot;$&quot;\ #,##0.00_-;[Red]&quot;$&quot;\ #,##0.00\-"/>
    <numFmt numFmtId="229" formatCode="_-&quot;$&quot;\ * #,##0_-;_-&quot;$&quot;\ * #,##0\-;_-&quot;$&quot;\ * &quot;-&quot;_-;_-@_-"/>
    <numFmt numFmtId="230" formatCode="_-&quot;$&quot;\ * #,##0.00_-;_-&quot;$&quot;\ * #,##0.00\-;_-&quot;$&quot;\ * &quot;-&quot;??_-;_-@_-"/>
  </numFmts>
  <fonts count="76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8"/>
      <name val="Tahoma"/>
      <family val="2"/>
      <charset val="134"/>
    </font>
    <font>
      <sz val="11"/>
      <color indexed="42"/>
      <name val="宋体"/>
      <charset val="134"/>
    </font>
    <font>
      <sz val="11"/>
      <color indexed="9"/>
      <name val="Tahoma"/>
      <family val="2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8"/>
      <name val="Times New Roman"/>
      <family val="1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sz val="12"/>
      <name val="Helv"/>
      <family val="2"/>
    </font>
    <font>
      <sz val="11"/>
      <color indexed="52"/>
      <name val="宋体"/>
      <charset val="134"/>
    </font>
    <font>
      <sz val="12"/>
      <color indexed="9"/>
      <name val="Helv"/>
      <family val="2"/>
    </font>
    <font>
      <sz val="11"/>
      <color indexed="60"/>
      <name val="宋体"/>
      <charset val="134"/>
    </font>
    <font>
      <sz val="7"/>
      <name val="Small Fonts"/>
      <family val="2"/>
    </font>
    <font>
      <sz val="10"/>
      <color indexed="64"/>
      <name val="Arial"/>
      <family val="2"/>
    </font>
    <font>
      <b/>
      <sz val="11"/>
      <color indexed="63"/>
      <name val="宋体"/>
      <charset val="134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Tahoma"/>
      <family val="2"/>
      <charset val="134"/>
    </font>
    <font>
      <b/>
      <sz val="15"/>
      <color indexed="56"/>
      <name val="宋体"/>
      <charset val="134"/>
    </font>
    <font>
      <b/>
      <sz val="13"/>
      <color indexed="56"/>
      <name val="Tahoma"/>
      <family val="2"/>
      <charset val="134"/>
    </font>
    <font>
      <b/>
      <sz val="13"/>
      <color indexed="56"/>
      <name val="宋体"/>
      <charset val="134"/>
    </font>
    <font>
      <b/>
      <sz val="11"/>
      <color indexed="56"/>
      <name val="Tahoma"/>
      <family val="2"/>
      <charset val="134"/>
    </font>
    <font>
      <b/>
      <sz val="11"/>
      <color indexed="56"/>
      <name val="宋体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Tahoma"/>
      <family val="2"/>
      <charset val="134"/>
    </font>
    <font>
      <sz val="12"/>
      <color indexed="16"/>
      <name val="宋体"/>
      <charset val="134"/>
    </font>
    <font>
      <b/>
      <sz val="9"/>
      <name val="Arial"/>
      <family val="2"/>
    </font>
    <font>
      <sz val="11"/>
      <color indexed="17"/>
      <name val="Tahoma"/>
      <family val="2"/>
      <charset val="134"/>
    </font>
    <font>
      <sz val="12"/>
      <color indexed="17"/>
      <name val="宋体"/>
      <charset val="134"/>
    </font>
    <font>
      <b/>
      <sz val="11"/>
      <color indexed="8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9"/>
      <name val="Tahoma"/>
      <family val="2"/>
      <charset val="134"/>
    </font>
    <font>
      <b/>
      <sz val="11"/>
      <color indexed="9"/>
      <name val="宋体"/>
      <charset val="134"/>
    </font>
    <font>
      <i/>
      <sz val="11"/>
      <color indexed="23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52"/>
      <name val="Tahoma"/>
      <family val="2"/>
      <charset val="134"/>
    </font>
    <font>
      <b/>
      <sz val="12"/>
      <color indexed="8"/>
      <name val="宋体"/>
      <charset val="134"/>
    </font>
    <font>
      <sz val="11"/>
      <color indexed="60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62"/>
      <name val="Tahoma"/>
      <family val="2"/>
      <charset val="134"/>
    </font>
    <font>
      <b/>
      <sz val="12"/>
      <name val="仿宋_GB2312"/>
      <family val="3"/>
      <charset val="134"/>
    </font>
    <font>
      <sz val="10.5"/>
      <name val="宋体"/>
      <charset val="134"/>
    </font>
    <font>
      <sz val="12"/>
      <name val="宋体"/>
      <charset val="134"/>
    </font>
    <font>
      <sz val="20"/>
      <name val="方正小标宋简体"/>
      <family val="4"/>
      <charset val="134"/>
    </font>
    <font>
      <sz val="22"/>
      <name val="宋体"/>
      <charset val="134"/>
    </font>
    <font>
      <sz val="12"/>
      <name val="宋体"/>
      <charset val="134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0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  <xf numFmtId="49" fontId="8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protection locked="0"/>
    </xf>
    <xf numFmtId="0" fontId="11" fillId="26" borderId="0" applyNumberFormat="0" applyBorder="0" applyAlignment="0" applyProtection="0">
      <alignment vertical="center"/>
    </xf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5" fillId="35" borderId="0" applyNumberFormat="0" applyBorder="0" applyAlignment="0" applyProtection="0"/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5" fillId="39" borderId="0" applyNumberFormat="0" applyBorder="0" applyAlignment="0" applyProtection="0"/>
    <xf numFmtId="0" fontId="11" fillId="40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41" borderId="0" applyNumberFormat="0" applyBorder="0" applyAlignment="0" applyProtection="0"/>
    <xf numFmtId="0" fontId="15" fillId="38" borderId="0" applyNumberFormat="0" applyBorder="0" applyAlignment="0" applyProtection="0"/>
    <xf numFmtId="0" fontId="11" fillId="42" borderId="0" applyNumberFormat="0" applyBorder="0" applyAlignment="0" applyProtection="0">
      <alignment vertical="center"/>
    </xf>
    <xf numFmtId="0" fontId="14" fillId="34" borderId="0" applyNumberFormat="0" applyBorder="0" applyAlignment="0" applyProtection="0"/>
    <xf numFmtId="0" fontId="14" fillId="38" borderId="0" applyNumberFormat="0" applyBorder="0" applyAlignment="0" applyProtection="0"/>
    <xf numFmtId="0" fontId="15" fillId="38" borderId="0" applyNumberFormat="0" applyBorder="0" applyAlignment="0" applyProtection="0"/>
    <xf numFmtId="0" fontId="11" fillId="26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4" fillId="34" borderId="0" applyNumberFormat="0" applyBorder="0" applyAlignment="0" applyProtection="0"/>
    <xf numFmtId="0" fontId="15" fillId="35" borderId="0" applyNumberFormat="0" applyBorder="0" applyAlignment="0" applyProtection="0"/>
    <xf numFmtId="0" fontId="11" fillId="44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45" borderId="0" applyNumberFormat="0" applyBorder="0" applyAlignment="0" applyProtection="0"/>
    <xf numFmtId="0" fontId="15" fillId="45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9" borderId="0" applyNumberFormat="0" applyBorder="0" applyAlignment="0" applyProtection="0">
      <alignment vertical="center"/>
    </xf>
    <xf numFmtId="0" fontId="18" fillId="2" borderId="1" applyNumberFormat="0" applyAlignment="0" applyProtection="0">
      <alignment vertical="center"/>
    </xf>
    <xf numFmtId="0" fontId="19" fillId="46" borderId="2" applyNumberFormat="0" applyAlignment="0" applyProtection="0">
      <alignment vertical="center"/>
    </xf>
    <xf numFmtId="181" fontId="8" fillId="0" borderId="0" applyFont="0" applyFill="0" applyBorder="0" applyAlignment="0" applyProtection="0"/>
    <xf numFmtId="225" fontId="21" fillId="0" borderId="0"/>
    <xf numFmtId="183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223" fontId="21" fillId="0" borderId="0"/>
    <xf numFmtId="15" fontId="22" fillId="0" borderId="0"/>
    <xf numFmtId="224" fontId="21" fillId="0" borderId="0"/>
    <xf numFmtId="0" fontId="2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38" fontId="25" fillId="47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" applyNumberFormat="0" applyAlignment="0" applyProtection="0">
      <alignment vertical="center"/>
    </xf>
    <xf numFmtId="10" fontId="25" fillId="48" borderId="8" applyNumberFormat="0" applyBorder="0" applyAlignment="0" applyProtection="0"/>
    <xf numFmtId="212" fontId="31" fillId="49" borderId="0"/>
    <xf numFmtId="0" fontId="32" fillId="0" borderId="9" applyNumberFormat="0" applyFill="0" applyAlignment="0" applyProtection="0">
      <alignment vertical="center"/>
    </xf>
    <xf numFmtId="212" fontId="33" fillId="50" borderId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22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21" fontId="22" fillId="0" borderId="0" applyFont="0" applyFill="0" applyBorder="0" applyAlignment="0" applyProtection="0"/>
    <xf numFmtId="222" fontId="22" fillId="0" borderId="0" applyFont="0" applyFill="0" applyBorder="0" applyAlignment="0" applyProtection="0"/>
    <xf numFmtId="228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0" fontId="34" fillId="18" borderId="0" applyNumberFormat="0" applyBorder="0" applyAlignment="0" applyProtection="0">
      <alignment vertical="center"/>
    </xf>
    <xf numFmtId="0" fontId="21" fillId="0" borderId="0"/>
    <xf numFmtId="37" fontId="35" fillId="0" borderId="0"/>
    <xf numFmtId="227" fontId="8" fillId="0" borderId="0"/>
    <xf numFmtId="0" fontId="6" fillId="0" borderId="0"/>
    <xf numFmtId="0" fontId="36" fillId="4" borderId="10" applyNumberFormat="0" applyFont="0" applyAlignment="0" applyProtection="0">
      <alignment vertical="center"/>
    </xf>
    <xf numFmtId="0" fontId="37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3" fontId="8" fillId="0" borderId="0" applyFont="0" applyFill="0" applyProtection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38" fillId="0" borderId="12">
      <alignment horizontal="center"/>
    </xf>
    <xf numFmtId="3" fontId="22" fillId="0" borderId="0" applyFont="0" applyFill="0" applyBorder="0" applyAlignment="0" applyProtection="0"/>
    <xf numFmtId="0" fontId="22" fillId="51" borderId="0" applyNumberFormat="0" applyFont="0" applyBorder="0" applyAlignment="0" applyProtection="0"/>
    <xf numFmtId="0" fontId="40" fillId="52" borderId="13">
      <protection locked="0"/>
    </xf>
    <xf numFmtId="0" fontId="41" fillId="0" borderId="0"/>
    <xf numFmtId="0" fontId="40" fillId="52" borderId="13">
      <protection locked="0"/>
    </xf>
    <xf numFmtId="0" fontId="40" fillId="52" borderId="13">
      <protection locked="0"/>
    </xf>
    <xf numFmtId="0" fontId="4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202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0" fontId="8" fillId="0" borderId="15" applyNumberFormat="0" applyFill="0" applyProtection="0">
      <alignment horizontal="right"/>
    </xf>
    <xf numFmtId="0" fontId="45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15" applyNumberFormat="0" applyFill="0" applyProtection="0">
      <alignment horizontal="center"/>
    </xf>
    <xf numFmtId="0" fontId="42" fillId="0" borderId="0" applyNumberFormat="0" applyFill="0" applyBorder="0" applyAlignment="0" applyProtection="0"/>
    <xf numFmtId="0" fontId="53" fillId="0" borderId="18" applyNumberFormat="0" applyFill="0" applyProtection="0">
      <alignment horizontal="center"/>
    </xf>
    <xf numFmtId="0" fontId="54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5" fillId="5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" fontId="3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60" fillId="47" borderId="1" applyNumberFormat="0" applyAlignment="0" applyProtection="0">
      <alignment vertical="center"/>
    </xf>
    <xf numFmtId="0" fontId="18" fillId="16" borderId="1" applyNumberFormat="0" applyAlignment="0" applyProtection="0">
      <alignment vertical="center"/>
    </xf>
    <xf numFmtId="0" fontId="18" fillId="16" borderId="1" applyNumberFormat="0" applyAlignment="0" applyProtection="0">
      <alignment vertical="center"/>
    </xf>
    <xf numFmtId="0" fontId="18" fillId="16" borderId="1" applyNumberFormat="0" applyAlignment="0" applyProtection="0">
      <alignment vertical="center"/>
    </xf>
    <xf numFmtId="0" fontId="18" fillId="16" borderId="1" applyNumberFormat="0" applyAlignment="0" applyProtection="0">
      <alignment vertical="center"/>
    </xf>
    <xf numFmtId="0" fontId="61" fillId="54" borderId="2" applyNumberFormat="0" applyAlignment="0" applyProtection="0">
      <alignment vertical="center"/>
    </xf>
    <xf numFmtId="0" fontId="62" fillId="46" borderId="2" applyNumberFormat="0" applyAlignment="0" applyProtection="0">
      <alignment vertical="center"/>
    </xf>
    <xf numFmtId="0" fontId="62" fillId="46" borderId="2" applyNumberFormat="0" applyAlignment="0" applyProtection="0">
      <alignment vertical="center"/>
    </xf>
    <xf numFmtId="0" fontId="62" fillId="46" borderId="2" applyNumberFormat="0" applyAlignment="0" applyProtection="0">
      <alignment vertical="center"/>
    </xf>
    <xf numFmtId="0" fontId="62" fillId="46" borderId="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3" fillId="0" borderId="18" applyNumberFormat="0" applyFill="0" applyProtection="0">
      <alignment horizontal="left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5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2" fillId="0" borderId="0"/>
    <xf numFmtId="41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55" borderId="0" applyNumberFormat="0" applyBorder="0" applyAlignment="0" applyProtection="0"/>
    <xf numFmtId="0" fontId="66" fillId="56" borderId="0" applyNumberFormat="0" applyBorder="0" applyAlignment="0" applyProtection="0"/>
    <xf numFmtId="0" fontId="66" fillId="57" borderId="0" applyNumberFormat="0" applyBorder="0" applyAlignment="0" applyProtection="0"/>
    <xf numFmtId="0" fontId="12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226" fontId="8" fillId="0" borderId="18" applyFill="0" applyProtection="0">
      <alignment horizontal="right"/>
    </xf>
    <xf numFmtId="0" fontId="8" fillId="0" borderId="15" applyNumberFormat="0" applyFill="0" applyProtection="0">
      <alignment horizontal="left"/>
    </xf>
    <xf numFmtId="0" fontId="67" fillId="6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68" fillId="47" borderId="11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69" fillId="15" borderId="1" applyNumberFormat="0" applyAlignment="0" applyProtection="0">
      <alignment vertical="center"/>
    </xf>
    <xf numFmtId="0" fontId="30" fillId="3" borderId="1" applyNumberFormat="0" applyAlignment="0" applyProtection="0">
      <alignment vertical="center"/>
    </xf>
    <xf numFmtId="0" fontId="30" fillId="3" borderId="1" applyNumberFormat="0" applyAlignment="0" applyProtection="0">
      <alignment vertical="center"/>
    </xf>
    <xf numFmtId="0" fontId="30" fillId="3" borderId="1" applyNumberFormat="0" applyAlignment="0" applyProtection="0">
      <alignment vertical="center"/>
    </xf>
    <xf numFmtId="0" fontId="30" fillId="3" borderId="1" applyNumberFormat="0" applyAlignment="0" applyProtection="0">
      <alignment vertical="center"/>
    </xf>
    <xf numFmtId="1" fontId="8" fillId="0" borderId="18" applyFill="0" applyProtection="0">
      <alignment horizontal="center"/>
    </xf>
    <xf numFmtId="0" fontId="20" fillId="0" borderId="0">
      <alignment vertical="top"/>
    </xf>
    <xf numFmtId="0" fontId="22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0" fillId="48" borderId="10" applyNumberFormat="0" applyFont="0" applyAlignment="0" applyProtection="0">
      <alignment vertical="center"/>
    </xf>
    <xf numFmtId="0" fontId="1" fillId="4" borderId="10" applyNumberFormat="0" applyFont="0" applyAlignment="0" applyProtection="0">
      <alignment vertical="center"/>
    </xf>
    <xf numFmtId="0" fontId="1" fillId="4" borderId="10" applyNumberFormat="0" applyFont="0" applyAlignment="0" applyProtection="0">
      <alignment vertical="center"/>
    </xf>
    <xf numFmtId="0" fontId="1" fillId="4" borderId="10" applyNumberFormat="0" applyFont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47" borderId="8" xfId="0" applyFont="1" applyFill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47" borderId="8" xfId="0" applyFont="1" applyFill="1" applyBorder="1">
      <alignment vertical="center"/>
    </xf>
    <xf numFmtId="0" fontId="70" fillId="0" borderId="8" xfId="0" applyFont="1" applyBorder="1">
      <alignment vertical="center"/>
    </xf>
    <xf numFmtId="0" fontId="4" fillId="47" borderId="15" xfId="0" applyFont="1" applyFill="1" applyBorder="1">
      <alignment vertical="center"/>
    </xf>
    <xf numFmtId="0" fontId="71" fillId="0" borderId="0" xfId="0" applyFont="1">
      <alignment vertical="center"/>
    </xf>
    <xf numFmtId="0" fontId="72" fillId="47" borderId="8" xfId="0" applyFont="1" applyFill="1" applyBorder="1">
      <alignment vertical="center"/>
    </xf>
    <xf numFmtId="188" fontId="72" fillId="47" borderId="8" xfId="0" applyNumberFormat="1" applyFont="1" applyFill="1" applyBorder="1">
      <alignment vertical="center"/>
    </xf>
    <xf numFmtId="0" fontId="72" fillId="0" borderId="0" xfId="0" applyFont="1">
      <alignment vertical="center"/>
    </xf>
    <xf numFmtId="0" fontId="72" fillId="65" borderId="8" xfId="0" applyFont="1" applyFill="1" applyBorder="1">
      <alignment vertical="center"/>
    </xf>
    <xf numFmtId="0" fontId="72" fillId="0" borderId="8" xfId="0" applyFont="1" applyBorder="1">
      <alignment vertical="center"/>
    </xf>
    <xf numFmtId="0" fontId="72" fillId="47" borderId="23" xfId="0" applyFont="1" applyFill="1" applyBorder="1" applyAlignment="1">
      <alignment horizontal="right" vertical="center"/>
    </xf>
    <xf numFmtId="184" fontId="72" fillId="65" borderId="15" xfId="0" applyNumberFormat="1" applyFont="1" applyFill="1" applyBorder="1">
      <alignment vertical="center"/>
    </xf>
    <xf numFmtId="0" fontId="72" fillId="0" borderId="8" xfId="0" applyFont="1" applyBorder="1" applyAlignment="1">
      <alignment horizontal="right" vertical="center"/>
    </xf>
    <xf numFmtId="184" fontId="72" fillId="47" borderId="23" xfId="0" applyNumberFormat="1" applyFont="1" applyFill="1" applyBorder="1" applyAlignment="1">
      <alignment horizontal="right" vertical="center"/>
    </xf>
    <xf numFmtId="188" fontId="72" fillId="47" borderId="8" xfId="0" applyNumberFormat="1" applyFont="1" applyFill="1" applyBorder="1" applyAlignment="1">
      <alignment horizontal="right" vertical="center"/>
    </xf>
    <xf numFmtId="0" fontId="72" fillId="47" borderId="8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75" fillId="47" borderId="15" xfId="0" applyFont="1" applyFill="1" applyBorder="1">
      <alignment vertical="center"/>
    </xf>
    <xf numFmtId="184" fontId="75" fillId="47" borderId="15" xfId="0" applyNumberFormat="1" applyFont="1" applyFill="1" applyBorder="1">
      <alignment vertical="center"/>
    </xf>
    <xf numFmtId="188" fontId="75" fillId="47" borderId="8" xfId="0" applyNumberFormat="1" applyFont="1" applyFill="1" applyBorder="1">
      <alignment vertical="center"/>
    </xf>
    <xf numFmtId="0" fontId="75" fillId="0" borderId="8" xfId="0" applyFont="1" applyBorder="1">
      <alignment vertical="center"/>
    </xf>
    <xf numFmtId="0" fontId="75" fillId="0" borderId="8" xfId="0" applyFont="1" applyFill="1" applyBorder="1">
      <alignment vertical="center"/>
    </xf>
    <xf numFmtId="0" fontId="75" fillId="47" borderId="8" xfId="0" applyFont="1" applyFill="1" applyBorder="1">
      <alignment vertical="center"/>
    </xf>
    <xf numFmtId="0" fontId="75" fillId="0" borderId="15" xfId="0" applyFont="1" applyBorder="1">
      <alignment vertical="center"/>
    </xf>
    <xf numFmtId="0" fontId="75" fillId="64" borderId="8" xfId="0" applyFont="1" applyFill="1" applyBorder="1">
      <alignment vertical="center"/>
    </xf>
    <xf numFmtId="0" fontId="75" fillId="0" borderId="8" xfId="0" applyFont="1" applyBorder="1" applyAlignment="1">
      <alignment horizontal="left" vertical="center"/>
    </xf>
    <xf numFmtId="184" fontId="75" fillId="64" borderId="15" xfId="0" applyNumberFormat="1" applyFont="1" applyFill="1" applyBorder="1">
      <alignment vertical="center"/>
    </xf>
    <xf numFmtId="0" fontId="75" fillId="0" borderId="15" xfId="0" applyFont="1" applyFill="1" applyBorder="1">
      <alignment vertical="center"/>
    </xf>
    <xf numFmtId="188" fontId="75" fillId="64" borderId="8" xfId="0" applyNumberFormat="1" applyFont="1" applyFill="1" applyBorder="1">
      <alignment vertical="center"/>
    </xf>
    <xf numFmtId="0" fontId="75" fillId="64" borderId="23" xfId="0" applyFont="1" applyFill="1" applyBorder="1" applyAlignment="1">
      <alignment horizontal="right" vertical="center"/>
    </xf>
    <xf numFmtId="0" fontId="75" fillId="0" borderId="8" xfId="0" applyFont="1" applyBorder="1" applyAlignment="1">
      <alignment horizontal="right" vertical="center"/>
    </xf>
    <xf numFmtId="188" fontId="75" fillId="0" borderId="8" xfId="0" applyNumberFormat="1" applyFont="1" applyFill="1" applyBorder="1" applyAlignment="1">
      <alignment horizontal="right" vertical="center"/>
    </xf>
    <xf numFmtId="0" fontId="74" fillId="0" borderId="0" xfId="0" applyFont="1">
      <alignment vertical="center"/>
    </xf>
    <xf numFmtId="0" fontId="73" fillId="0" borderId="0" xfId="0" applyFont="1">
      <alignment vertical="center"/>
    </xf>
    <xf numFmtId="0" fontId="0" fillId="47" borderId="23" xfId="0" applyFill="1" applyBorder="1" applyAlignment="1">
      <alignment horizontal="right" vertical="center"/>
    </xf>
    <xf numFmtId="0" fontId="75" fillId="0" borderId="8" xfId="0" applyFont="1" applyBorder="1">
      <alignment vertical="center"/>
    </xf>
    <xf numFmtId="0" fontId="75" fillId="0" borderId="0" xfId="0" applyFont="1">
      <alignment vertical="center"/>
    </xf>
    <xf numFmtId="184" fontId="75" fillId="65" borderId="15" xfId="0" applyNumberFormat="1" applyFont="1" applyFill="1" applyBorder="1">
      <alignment vertical="center"/>
    </xf>
    <xf numFmtId="0" fontId="72" fillId="65" borderId="8" xfId="0" applyFont="1" applyFill="1" applyBorder="1" applyAlignment="1">
      <alignment horizontal="right" vertical="center"/>
    </xf>
    <xf numFmtId="188" fontId="75" fillId="65" borderId="8" xfId="0" applyNumberFormat="1" applyFont="1" applyFill="1" applyBorder="1" applyAlignment="1">
      <alignment horizontal="right" vertical="center"/>
    </xf>
    <xf numFmtId="0" fontId="75" fillId="0" borderId="13" xfId="0" applyFont="1" applyFill="1" applyBorder="1">
      <alignment vertical="center"/>
    </xf>
    <xf numFmtId="190" fontId="75" fillId="0" borderId="15" xfId="0" applyNumberFormat="1" applyFont="1" applyBorder="1">
      <alignment vertical="center"/>
    </xf>
    <xf numFmtId="190" fontId="75" fillId="0" borderId="8" xfId="0" applyNumberFormat="1" applyFont="1" applyBorder="1">
      <alignment vertical="center"/>
    </xf>
    <xf numFmtId="190" fontId="75" fillId="0" borderId="8" xfId="0" applyNumberFormat="1" applyFont="1" applyBorder="1" applyAlignment="1">
      <alignment horizontal="right" vertical="center"/>
    </xf>
    <xf numFmtId="190" fontId="75" fillId="0" borderId="8" xfId="0" applyNumberFormat="1" applyFont="1" applyFill="1" applyBorder="1">
      <alignment vertical="center"/>
    </xf>
    <xf numFmtId="190" fontId="72" fillId="47" borderId="8" xfId="0" applyNumberFormat="1" applyFont="1" applyFill="1" applyBorder="1">
      <alignment vertical="center"/>
    </xf>
    <xf numFmtId="190" fontId="72" fillId="47" borderId="15" xfId="0" applyNumberFormat="1" applyFont="1" applyFill="1" applyBorder="1">
      <alignment vertical="center"/>
    </xf>
    <xf numFmtId="190" fontId="75" fillId="47" borderId="8" xfId="0" applyNumberFormat="1" applyFont="1" applyFill="1" applyBorder="1">
      <alignment vertical="center"/>
    </xf>
    <xf numFmtId="190" fontId="75" fillId="47" borderId="15" xfId="0" applyNumberFormat="1" applyFont="1" applyFill="1" applyBorder="1">
      <alignment vertical="center"/>
    </xf>
    <xf numFmtId="190" fontId="75" fillId="64" borderId="8" xfId="0" applyNumberFormat="1" applyFont="1" applyFill="1" applyBorder="1">
      <alignment vertical="center"/>
    </xf>
    <xf numFmtId="190" fontId="75" fillId="0" borderId="15" xfId="0" applyNumberFormat="1" applyFont="1" applyFill="1" applyBorder="1">
      <alignment vertical="center"/>
    </xf>
    <xf numFmtId="190" fontId="72" fillId="65" borderId="15" xfId="0" applyNumberFormat="1" applyFont="1" applyFill="1" applyBorder="1">
      <alignment vertical="center"/>
    </xf>
    <xf numFmtId="190" fontId="72" fillId="65" borderId="8" xfId="0" applyNumberFormat="1" applyFont="1" applyFill="1" applyBorder="1">
      <alignment vertical="center"/>
    </xf>
    <xf numFmtId="190" fontId="72" fillId="0" borderId="15" xfId="0" applyNumberFormat="1" applyFont="1" applyFill="1" applyBorder="1">
      <alignment vertical="center"/>
    </xf>
    <xf numFmtId="187" fontId="75" fillId="0" borderId="8" xfId="0" applyNumberFormat="1" applyFont="1" applyBorder="1">
      <alignment vertical="center"/>
    </xf>
    <xf numFmtId="187" fontId="72" fillId="47" borderId="8" xfId="0" applyNumberFormat="1" applyFont="1" applyFill="1" applyBorder="1">
      <alignment vertical="center"/>
    </xf>
    <xf numFmtId="187" fontId="75" fillId="47" borderId="8" xfId="0" applyNumberFormat="1" applyFont="1" applyFill="1" applyBorder="1">
      <alignment vertical="center"/>
    </xf>
    <xf numFmtId="187" fontId="72" fillId="65" borderId="8" xfId="0" applyNumberFormat="1" applyFont="1" applyFill="1" applyBorder="1">
      <alignment vertical="center"/>
    </xf>
    <xf numFmtId="0" fontId="7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/>
    </xf>
    <xf numFmtId="0" fontId="3" fillId="64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72" fillId="0" borderId="2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370">
    <cellStyle name="_20100326高清市院遂宁检察院1080P配置清单26日改" xfId="1"/>
    <cellStyle name="_Book1" xfId="2"/>
    <cellStyle name="_Book1_1" xfId="3"/>
    <cellStyle name="_Book1_2" xfId="4"/>
    <cellStyle name="_ET_STYLE_NoName_00_" xfId="5"/>
    <cellStyle name="_ET_STYLE_NoName_00__Book1" xfId="6"/>
    <cellStyle name="_ET_STYLE_NoName_00__Book1_1" xfId="7"/>
    <cellStyle name="_ET_STYLE_NoName_00__Sheet3" xfId="8"/>
    <cellStyle name="_平台公司政府性债务余额明细表" xfId="9"/>
    <cellStyle name="_弱电系统设备配置报价清单" xfId="10"/>
    <cellStyle name="_少计债务情况表" xfId="11"/>
    <cellStyle name="0,0_x000d_&#10;NA_x000d_&#10;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强调文字颜色 1" xfId="19" builtinId="30" customBuiltin="1"/>
    <cellStyle name="20% - 强调文字颜色 1 2" xfId="20"/>
    <cellStyle name="20% - 强调文字颜色 1 2 2" xfId="21"/>
    <cellStyle name="20% - 强调文字颜色 1 2_地方政府负有偿还责任的债务明细表（表1）" xfId="22"/>
    <cellStyle name="20% - 强调文字颜色 1 3" xfId="23"/>
    <cellStyle name="20% - 强调文字颜色 2" xfId="24" builtinId="34" customBuiltin="1"/>
    <cellStyle name="20% - 强调文字颜色 2 2" xfId="25"/>
    <cellStyle name="20% - 强调文字颜色 2 2 2" xfId="26"/>
    <cellStyle name="20% - 强调文字颜色 2 2_地方政府负有偿还责任的债务明细表（表1）" xfId="27"/>
    <cellStyle name="20% - 强调文字颜色 2 3" xfId="28"/>
    <cellStyle name="20% - 强调文字颜色 3" xfId="29" builtinId="38" customBuiltin="1"/>
    <cellStyle name="20% - 强调文字颜色 3 2" xfId="30"/>
    <cellStyle name="20% - 强调文字颜色 3 2 2" xfId="31"/>
    <cellStyle name="20% - 强调文字颜色 3 2_地方政府负有偿还责任的债务明细表（表1）" xfId="32"/>
    <cellStyle name="20% - 强调文字颜色 3 3" xfId="33"/>
    <cellStyle name="20% - 强调文字颜色 4" xfId="34" builtinId="42" customBuiltin="1"/>
    <cellStyle name="20% - 强调文字颜色 4 2" xfId="35"/>
    <cellStyle name="20% - 强调文字颜色 4 2 2" xfId="36"/>
    <cellStyle name="20% - 强调文字颜色 4 2_地方政府负有偿还责任的债务明细表（表1）" xfId="37"/>
    <cellStyle name="20% - 强调文字颜色 4 3" xfId="38"/>
    <cellStyle name="20% - 强调文字颜色 5" xfId="39" builtinId="46" customBuiltin="1"/>
    <cellStyle name="20% - 强调文字颜色 5 2" xfId="40"/>
    <cellStyle name="20% - 强调文字颜色 5 2 2" xfId="41"/>
    <cellStyle name="20% - 强调文字颜色 5 2_地方政府负有偿还责任的债务明细表（表1）" xfId="42"/>
    <cellStyle name="20% - 强调文字颜色 5 3" xfId="43"/>
    <cellStyle name="20% - 强调文字颜色 6" xfId="44" builtinId="50" customBuiltin="1"/>
    <cellStyle name="20% - 强调文字颜色 6 2" xfId="45"/>
    <cellStyle name="20% - 强调文字颜色 6 2 2" xfId="46"/>
    <cellStyle name="20% - 强调文字颜色 6 2_地方政府负有偿还责任的债务明细表（表1）" xfId="47"/>
    <cellStyle name="20% - 强调文字颜色 6 3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强调文字颜色 1" xfId="55" builtinId="31" customBuiltin="1"/>
    <cellStyle name="40% - 强调文字颜色 1 2" xfId="56"/>
    <cellStyle name="40% - 强调文字颜色 1 2 2" xfId="57"/>
    <cellStyle name="40% - 强调文字颜色 1 2_地方政府负有偿还责任的债务明细表（表1）" xfId="58"/>
    <cellStyle name="40% - 强调文字颜色 1 3" xfId="59"/>
    <cellStyle name="40% - 强调文字颜色 2" xfId="60" builtinId="35" customBuiltin="1"/>
    <cellStyle name="40% - 强调文字颜色 2 2" xfId="61"/>
    <cellStyle name="40% - 强调文字颜色 2 2 2" xfId="62"/>
    <cellStyle name="40% - 强调文字颜色 2 2_地方政府负有偿还责任的债务明细表（表1）" xfId="63"/>
    <cellStyle name="40% - 强调文字颜色 2 3" xfId="64"/>
    <cellStyle name="40% - 强调文字颜色 3" xfId="65" builtinId="39" customBuiltin="1"/>
    <cellStyle name="40% - 强调文字颜色 3 2" xfId="66"/>
    <cellStyle name="40% - 强调文字颜色 3 2 2" xfId="67"/>
    <cellStyle name="40% - 强调文字颜色 3 2_地方政府负有偿还责任的债务明细表（表1）" xfId="68"/>
    <cellStyle name="40% - 强调文字颜色 3 3" xfId="69"/>
    <cellStyle name="40% - 强调文字颜色 4" xfId="70" builtinId="43" customBuiltin="1"/>
    <cellStyle name="40% - 强调文字颜色 4 2" xfId="71"/>
    <cellStyle name="40% - 强调文字颜色 4 2 2" xfId="72"/>
    <cellStyle name="40% - 强调文字颜色 4 2_地方政府负有偿还责任的债务明细表（表1）" xfId="73"/>
    <cellStyle name="40% - 强调文字颜色 4 3" xfId="74"/>
    <cellStyle name="40% - 强调文字颜色 5" xfId="75" builtinId="47" customBuiltin="1"/>
    <cellStyle name="40% - 强调文字颜色 5 2" xfId="76"/>
    <cellStyle name="40% - 强调文字颜色 5 2 2" xfId="77"/>
    <cellStyle name="40% - 强调文字颜色 5 2_地方政府负有偿还责任的债务明细表（表1）" xfId="78"/>
    <cellStyle name="40% - 强调文字颜色 5 3" xfId="79"/>
    <cellStyle name="40% - 强调文字颜色 6" xfId="80" builtinId="51" customBuiltin="1"/>
    <cellStyle name="40% - 强调文字颜色 6 2" xfId="81"/>
    <cellStyle name="40% - 强调文字颜色 6 2 2" xfId="82"/>
    <cellStyle name="40% - 强调文字颜色 6 2_地方政府负有偿还责任的债务明细表（表1）" xfId="83"/>
    <cellStyle name="40% - 强调文字颜色 6 3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强调文字颜色 1" xfId="91" builtinId="32" customBuiltin="1"/>
    <cellStyle name="60% - 强调文字颜色 1 2" xfId="92"/>
    <cellStyle name="60% - 强调文字颜色 1 2 2" xfId="93"/>
    <cellStyle name="60% - 强调文字颜色 1 2_地方政府负有偿还责任的债务明细表（表1）" xfId="94"/>
    <cellStyle name="60% - 强调文字颜色 1 3" xfId="95"/>
    <cellStyle name="60% - 强调文字颜色 2" xfId="96" builtinId="36" customBuiltin="1"/>
    <cellStyle name="60% - 强调文字颜色 2 2" xfId="97"/>
    <cellStyle name="60% - 强调文字颜色 2 2 2" xfId="98"/>
    <cellStyle name="60% - 强调文字颜色 2 2_地方政府负有偿还责任的债务明细表（表1）" xfId="99"/>
    <cellStyle name="60% - 强调文字颜色 2 3" xfId="100"/>
    <cellStyle name="60% - 强调文字颜色 3" xfId="101" builtinId="40" customBuiltin="1"/>
    <cellStyle name="60% - 强调文字颜色 3 2" xfId="102"/>
    <cellStyle name="60% - 强调文字颜色 3 2 2" xfId="103"/>
    <cellStyle name="60% - 强调文字颜色 3 2_地方政府负有偿还责任的债务明细表（表1）" xfId="104"/>
    <cellStyle name="60% - 强调文字颜色 3 3" xfId="105"/>
    <cellStyle name="60% - 强调文字颜色 4" xfId="106" builtinId="44" customBuiltin="1"/>
    <cellStyle name="60% - 强调文字颜色 4 2" xfId="107"/>
    <cellStyle name="60% - 强调文字颜色 4 2 2" xfId="108"/>
    <cellStyle name="60% - 强调文字颜色 4 2_地方政府负有偿还责任的债务明细表（表1）" xfId="109"/>
    <cellStyle name="60% - 强调文字颜色 4 3" xfId="110"/>
    <cellStyle name="60% - 强调文字颜色 5" xfId="111" builtinId="48" customBuiltin="1"/>
    <cellStyle name="60% - 强调文字颜色 5 2" xfId="112"/>
    <cellStyle name="60% - 强调文字颜色 5 2 2" xfId="113"/>
    <cellStyle name="60% - 强调文字颜色 5 2_地方政府负有偿还责任的债务明细表（表1）" xfId="114"/>
    <cellStyle name="60% - 强调文字颜色 5 3" xfId="115"/>
    <cellStyle name="60% - 强调文字颜色 6" xfId="116" builtinId="52" customBuiltin="1"/>
    <cellStyle name="60% - 强调文字颜色 6 2" xfId="117"/>
    <cellStyle name="60% - 强调文字颜色 6 2 2" xfId="118"/>
    <cellStyle name="60% - 强调文字颜色 6 2_地方政府负有偿还责任的债务明细表（表1）" xfId="119"/>
    <cellStyle name="60% - 强调文字颜色 6 3" xfId="120"/>
    <cellStyle name="6mal" xfId="121"/>
    <cellStyle name="Accent1" xfId="122"/>
    <cellStyle name="Accent1 - 20%" xfId="123"/>
    <cellStyle name="Accent1 - 40%" xfId="124"/>
    <cellStyle name="Accent1 - 60%" xfId="125"/>
    <cellStyle name="Accent2" xfId="126"/>
    <cellStyle name="Accent2 - 20%" xfId="127"/>
    <cellStyle name="Accent2 - 40%" xfId="128"/>
    <cellStyle name="Accent2 - 60%" xfId="129"/>
    <cellStyle name="Accent3" xfId="130"/>
    <cellStyle name="Accent3 - 20%" xfId="131"/>
    <cellStyle name="Accent3 - 40%" xfId="132"/>
    <cellStyle name="Accent3 - 60%" xfId="133"/>
    <cellStyle name="Accent4" xfId="134"/>
    <cellStyle name="Accent4 - 20%" xfId="135"/>
    <cellStyle name="Accent4 - 40%" xfId="136"/>
    <cellStyle name="Accent4 - 60%" xfId="137"/>
    <cellStyle name="Accent5" xfId="138"/>
    <cellStyle name="Accent5 - 20%" xfId="139"/>
    <cellStyle name="Accent5 - 40%" xfId="140"/>
    <cellStyle name="Accent5 - 60%" xfId="141"/>
    <cellStyle name="Accent6" xfId="142"/>
    <cellStyle name="Accent6 - 20%" xfId="143"/>
    <cellStyle name="Accent6 - 40%" xfId="144"/>
    <cellStyle name="Accent6 - 60%" xfId="145"/>
    <cellStyle name="args.style" xfId="146"/>
    <cellStyle name="Bad" xfId="147"/>
    <cellStyle name="Calculation" xfId="148"/>
    <cellStyle name="Check Cell" xfId="149"/>
    <cellStyle name="Comma [0]_!!!GO" xfId="150"/>
    <cellStyle name="comma zerodec" xfId="151"/>
    <cellStyle name="Comma_!!!GO" xfId="152"/>
    <cellStyle name="Currency [0]_!!!GO" xfId="153"/>
    <cellStyle name="Currency_!!!GO" xfId="154"/>
    <cellStyle name="Currency1" xfId="155"/>
    <cellStyle name="Date" xfId="156"/>
    <cellStyle name="Dollar (zero dec)" xfId="157"/>
    <cellStyle name="Explanatory Text" xfId="158"/>
    <cellStyle name="Good" xfId="159"/>
    <cellStyle name="Grey" xfId="160"/>
    <cellStyle name="Header1" xfId="161"/>
    <cellStyle name="Header2" xfId="162"/>
    <cellStyle name="Heading 1" xfId="163"/>
    <cellStyle name="Heading 2" xfId="164"/>
    <cellStyle name="Heading 3" xfId="165"/>
    <cellStyle name="Heading 4" xfId="166"/>
    <cellStyle name="Input" xfId="167"/>
    <cellStyle name="Input [yellow]" xfId="168"/>
    <cellStyle name="Input Cells" xfId="169"/>
    <cellStyle name="Linked Cell" xfId="170"/>
    <cellStyle name="Linked Cells" xfId="171"/>
    <cellStyle name="Millares [0]_96 Risk" xfId="172"/>
    <cellStyle name="Millares_96 Risk" xfId="173"/>
    <cellStyle name="Milliers [0]_!!!GO" xfId="174"/>
    <cellStyle name="Milliers_!!!GO" xfId="175"/>
    <cellStyle name="Moneda [0]_96 Risk" xfId="176"/>
    <cellStyle name="Moneda_96 Risk" xfId="177"/>
    <cellStyle name="Mon閠aire [0]_!!!GO" xfId="178"/>
    <cellStyle name="Mon閠aire_!!!GO" xfId="179"/>
    <cellStyle name="Neutral" xfId="180"/>
    <cellStyle name="New Times Roman" xfId="181"/>
    <cellStyle name="no dec" xfId="182"/>
    <cellStyle name="Normal - Style1" xfId="183"/>
    <cellStyle name="Normal_!!!GO" xfId="184"/>
    <cellStyle name="Note" xfId="185"/>
    <cellStyle name="Output" xfId="186"/>
    <cellStyle name="per.style" xfId="187"/>
    <cellStyle name="Percent [2]" xfId="188"/>
    <cellStyle name="Percent_!!!GO" xfId="189"/>
    <cellStyle name="Pourcentage_pldt" xfId="190"/>
    <cellStyle name="PSChar" xfId="191"/>
    <cellStyle name="PSDate" xfId="192"/>
    <cellStyle name="PSDec" xfId="193"/>
    <cellStyle name="PSHeading" xfId="194"/>
    <cellStyle name="PSInt" xfId="195"/>
    <cellStyle name="PSSpacer" xfId="196"/>
    <cellStyle name="sstot" xfId="197"/>
    <cellStyle name="Standard_AREAS" xfId="198"/>
    <cellStyle name="t" xfId="199"/>
    <cellStyle name="t_HVAC Equipment (3)" xfId="200"/>
    <cellStyle name="Title" xfId="201"/>
    <cellStyle name="Total" xfId="202"/>
    <cellStyle name="Warning Text" xfId="203"/>
    <cellStyle name="捠壿 [0.00]_Region Orders (2)" xfId="204"/>
    <cellStyle name="捠壿_Region Orders (2)" xfId="205"/>
    <cellStyle name="编号" xfId="206"/>
    <cellStyle name="标题" xfId="207" builtinId="15" customBuiltin="1"/>
    <cellStyle name="标题 1" xfId="208" builtinId="16" customBuiltin="1"/>
    <cellStyle name="标题 1 2" xfId="209"/>
    <cellStyle name="标题 1 2 2" xfId="210"/>
    <cellStyle name="标题 1 2_地方政府负有偿还责任的债务明细表（表1）" xfId="211"/>
    <cellStyle name="标题 1 3" xfId="212"/>
    <cellStyle name="标题 2" xfId="213" builtinId="17" customBuiltin="1"/>
    <cellStyle name="标题 2 2" xfId="214"/>
    <cellStyle name="标题 2 2 2" xfId="215"/>
    <cellStyle name="标题 2 2_地方政府负有偿还责任的债务明细表（表1）" xfId="216"/>
    <cellStyle name="标题 2 3" xfId="217"/>
    <cellStyle name="标题 3" xfId="218" builtinId="18" customBuiltin="1"/>
    <cellStyle name="标题 3 2" xfId="219"/>
    <cellStyle name="标题 3 2 2" xfId="220"/>
    <cellStyle name="标题 3 2_地方政府负有偿还责任的债务明细表（表1）" xfId="221"/>
    <cellStyle name="标题 3 3" xfId="222"/>
    <cellStyle name="标题 4" xfId="223" builtinId="19" customBuiltin="1"/>
    <cellStyle name="标题 4 2" xfId="224"/>
    <cellStyle name="标题 4 2 2" xfId="225"/>
    <cellStyle name="标题 4 2_地方政府负有偿还责任的债务明细表（表1）" xfId="226"/>
    <cellStyle name="标题 4 3" xfId="227"/>
    <cellStyle name="标题 5" xfId="228"/>
    <cellStyle name="标题 5 2" xfId="229"/>
    <cellStyle name="标题 5_地方政府负有偿还责任的债务明细表（表1）" xfId="230"/>
    <cellStyle name="标题 6" xfId="231"/>
    <cellStyle name="标题1" xfId="232"/>
    <cellStyle name="表标题" xfId="233"/>
    <cellStyle name="部门" xfId="234"/>
    <cellStyle name="差" xfId="235" builtinId="27" customBuiltin="1"/>
    <cellStyle name="差 2" xfId="236"/>
    <cellStyle name="差 2 2" xfId="237"/>
    <cellStyle name="差 2_地方政府负有偿还责任的债务明细表（表1）" xfId="238"/>
    <cellStyle name="差 3" xfId="239"/>
    <cellStyle name="差_Book1" xfId="240"/>
    <cellStyle name="差_Book1_1" xfId="241"/>
    <cellStyle name="差_Sheet1" xfId="242"/>
    <cellStyle name="常规" xfId="0" builtinId="0"/>
    <cellStyle name="常规 2" xfId="243"/>
    <cellStyle name="常规 2 2" xfId="244"/>
    <cellStyle name="常规 2 2 2" xfId="245"/>
    <cellStyle name="常规 2 2_地方政府负有偿还责任的债务明细表（表1）" xfId="246"/>
    <cellStyle name="常规 2 3" xfId="247"/>
    <cellStyle name="常规 2 5" xfId="248"/>
    <cellStyle name="常规 2_Book1" xfId="249"/>
    <cellStyle name="常规 3" xfId="250"/>
    <cellStyle name="常规 3 2" xfId="251"/>
    <cellStyle name="常规 3 2 2" xfId="252"/>
    <cellStyle name="常规 3 2_地方政府负有偿还责任的债务明细表（表1）" xfId="253"/>
    <cellStyle name="常规 3 3" xfId="254"/>
    <cellStyle name="常规 3_Book1" xfId="255"/>
    <cellStyle name="常规 4" xfId="256"/>
    <cellStyle name="常规 4 2" xfId="257"/>
    <cellStyle name="常规 4 2 2" xfId="258"/>
    <cellStyle name="常规 4 2_地方政府负有偿还责任的债务明细表（表1）" xfId="259"/>
    <cellStyle name="常规 4 3" xfId="260"/>
    <cellStyle name="常规 5" xfId="261"/>
    <cellStyle name="常规 5 2" xfId="262"/>
    <cellStyle name="常规 5_地方政府负有偿还责任的债务明细表（表1）" xfId="263"/>
    <cellStyle name="常规 6" xfId="264"/>
    <cellStyle name="分级显示行_1_Book1" xfId="265"/>
    <cellStyle name="分级显示列_1_Book1" xfId="266"/>
    <cellStyle name="好" xfId="267" builtinId="26" customBuiltin="1"/>
    <cellStyle name="好 2" xfId="268"/>
    <cellStyle name="好 2 2" xfId="269"/>
    <cellStyle name="好 2_地方政府负有偿还责任的债务明细表（表1）" xfId="270"/>
    <cellStyle name="好 3" xfId="271"/>
    <cellStyle name="好_Book1" xfId="272"/>
    <cellStyle name="好_Book1_1" xfId="273"/>
    <cellStyle name="好_Sheet1" xfId="274"/>
    <cellStyle name="汇总" xfId="275" builtinId="25" customBuiltin="1"/>
    <cellStyle name="汇总 2" xfId="276"/>
    <cellStyle name="汇总 2 2" xfId="277"/>
    <cellStyle name="汇总 2_地方政府负有偿还责任的债务明细表（表1）" xfId="278"/>
    <cellStyle name="汇总 3" xfId="279"/>
    <cellStyle name="计算" xfId="280" builtinId="22" customBuiltin="1"/>
    <cellStyle name="计算 2" xfId="281"/>
    <cellStyle name="计算 2 2" xfId="282"/>
    <cellStyle name="计算 2_地方政府负有偿还责任的债务明细表（表1）" xfId="283"/>
    <cellStyle name="计算 3" xfId="284"/>
    <cellStyle name="检查单元格" xfId="285" builtinId="23" customBuiltin="1"/>
    <cellStyle name="检查单元格 2" xfId="286"/>
    <cellStyle name="检查单元格 2 2" xfId="287"/>
    <cellStyle name="检查单元格 2_地方政府负有偿还责任的债务明细表（表1）" xfId="288"/>
    <cellStyle name="检查单元格 3" xfId="289"/>
    <cellStyle name="解释性文本" xfId="290" builtinId="53" customBuiltin="1"/>
    <cellStyle name="解释性文本 2" xfId="291"/>
    <cellStyle name="解释性文本 2 2" xfId="292"/>
    <cellStyle name="解释性文本 2_地方政府负有偿还责任的债务明细表（表1）" xfId="293"/>
    <cellStyle name="解释性文本 3" xfId="294"/>
    <cellStyle name="借出原因" xfId="295"/>
    <cellStyle name="警告文本" xfId="296" builtinId="11" customBuiltin="1"/>
    <cellStyle name="警告文本 2" xfId="297"/>
    <cellStyle name="警告文本 2 2" xfId="298"/>
    <cellStyle name="警告文本 2_地方政府负有偿还责任的债务明细表（表1）" xfId="299"/>
    <cellStyle name="警告文本 3" xfId="300"/>
    <cellStyle name="链接单元格" xfId="301" builtinId="24" customBuiltin="1"/>
    <cellStyle name="链接单元格 2" xfId="302"/>
    <cellStyle name="链接单元格 2 2" xfId="303"/>
    <cellStyle name="链接单元格 2_地方政府负有偿还责任的债务明细表（表1）" xfId="304"/>
    <cellStyle name="链接单元格 3" xfId="305"/>
    <cellStyle name="普通_97-917" xfId="306"/>
    <cellStyle name="千分位[0]_laroux" xfId="307"/>
    <cellStyle name="千分位_97-917" xfId="308"/>
    <cellStyle name="千位[0]_ 方正PC" xfId="309"/>
    <cellStyle name="千位_ 方正PC" xfId="310"/>
    <cellStyle name="强调 1" xfId="311"/>
    <cellStyle name="强调 2" xfId="312"/>
    <cellStyle name="强调 3" xfId="313"/>
    <cellStyle name="强调文字颜色 1" xfId="314" builtinId="29" customBuiltin="1"/>
    <cellStyle name="强调文字颜色 1 2" xfId="315"/>
    <cellStyle name="强调文字颜色 1 2 2" xfId="316"/>
    <cellStyle name="强调文字颜色 1 2_地方政府负有偿还责任的债务明细表（表1）" xfId="317"/>
    <cellStyle name="强调文字颜色 1 3" xfId="318"/>
    <cellStyle name="强调文字颜色 2" xfId="319" builtinId="33" customBuiltin="1"/>
    <cellStyle name="强调文字颜色 2 2" xfId="320"/>
    <cellStyle name="强调文字颜色 2 2 2" xfId="321"/>
    <cellStyle name="强调文字颜色 2 2_地方政府负有偿还责任的债务明细表（表1）" xfId="322"/>
    <cellStyle name="强调文字颜色 2 3" xfId="323"/>
    <cellStyle name="强调文字颜色 3" xfId="324" builtinId="37" customBuiltin="1"/>
    <cellStyle name="强调文字颜色 3 2" xfId="325"/>
    <cellStyle name="强调文字颜色 3 2 2" xfId="326"/>
    <cellStyle name="强调文字颜色 3 2_地方政府负有偿还责任的债务明细表（表1）" xfId="327"/>
    <cellStyle name="强调文字颜色 3 3" xfId="328"/>
    <cellStyle name="强调文字颜色 4" xfId="329" builtinId="41" customBuiltin="1"/>
    <cellStyle name="强调文字颜色 4 2" xfId="330"/>
    <cellStyle name="强调文字颜色 4 2 2" xfId="331"/>
    <cellStyle name="强调文字颜色 4 2_地方政府负有偿还责任的债务明细表（表1）" xfId="332"/>
    <cellStyle name="强调文字颜色 4 3" xfId="333"/>
    <cellStyle name="强调文字颜色 5" xfId="334" builtinId="45" customBuiltin="1"/>
    <cellStyle name="强调文字颜色 5 2" xfId="335"/>
    <cellStyle name="强调文字颜色 5 2 2" xfId="336"/>
    <cellStyle name="强调文字颜色 5 2_地方政府负有偿还责任的债务明细表（表1）" xfId="337"/>
    <cellStyle name="强调文字颜色 5 3" xfId="338"/>
    <cellStyle name="强调文字颜色 6" xfId="339" builtinId="49" customBuiltin="1"/>
    <cellStyle name="强调文字颜色 6 2" xfId="340"/>
    <cellStyle name="强调文字颜色 6 2 2" xfId="341"/>
    <cellStyle name="强调文字颜色 6 2_地方政府负有偿还责任的债务明细表（表1）" xfId="342"/>
    <cellStyle name="强调文字颜色 6 3" xfId="343"/>
    <cellStyle name="日期" xfId="344"/>
    <cellStyle name="商品名称" xfId="345"/>
    <cellStyle name="适中" xfId="346" builtinId="28" customBuiltin="1"/>
    <cellStyle name="适中 2" xfId="347"/>
    <cellStyle name="适中 2 2" xfId="348"/>
    <cellStyle name="适中 2_地方政府负有偿还责任的债务明细表（表1）" xfId="349"/>
    <cellStyle name="适中 3" xfId="350"/>
    <cellStyle name="输出" xfId="351" builtinId="21" customBuiltin="1"/>
    <cellStyle name="输出 2" xfId="352"/>
    <cellStyle name="输出 2 2" xfId="353"/>
    <cellStyle name="输出 2_地方政府负有偿还责任的债务明细表（表1）" xfId="354"/>
    <cellStyle name="输出 3" xfId="355"/>
    <cellStyle name="输入" xfId="356" builtinId="20" customBuiltin="1"/>
    <cellStyle name="输入 2" xfId="357"/>
    <cellStyle name="输入 2 2" xfId="358"/>
    <cellStyle name="输入 2_地方政府负有偿还责任的债务明细表（表1）" xfId="359"/>
    <cellStyle name="输入 3" xfId="360"/>
    <cellStyle name="数量" xfId="361"/>
    <cellStyle name="样式 1" xfId="362"/>
    <cellStyle name="昗弨_Pacific Region P&amp;L" xfId="363"/>
    <cellStyle name="寘嬫愗傝 [0.00]_Region Orders (2)" xfId="364"/>
    <cellStyle name="寘嬫愗傝_Region Orders (2)" xfId="365"/>
    <cellStyle name="注释" xfId="366" builtinId="10" customBuiltin="1"/>
    <cellStyle name="注释 2" xfId="367"/>
    <cellStyle name="注释 2 2" xfId="368"/>
    <cellStyle name="注释 3" xfId="3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zoomScaleSheetLayoutView="90" workbookViewId="0">
      <selection activeCell="C19" sqref="C19"/>
    </sheetView>
  </sheetViews>
  <sheetFormatPr defaultRowHeight="14.25"/>
  <cols>
    <col min="1" max="1" width="26.875" customWidth="1"/>
    <col min="2" max="7" width="12.875" customWidth="1"/>
    <col min="8" max="8" width="12.625" customWidth="1"/>
    <col min="9" max="9" width="17" hidden="1" customWidth="1"/>
  </cols>
  <sheetData>
    <row r="1" spans="1:9" s="42" customFormat="1" ht="21.75" customHeight="1">
      <c r="A1" s="67" t="s">
        <v>108</v>
      </c>
      <c r="B1" s="67"/>
      <c r="C1" s="67"/>
      <c r="D1" s="67"/>
      <c r="E1" s="67"/>
      <c r="F1" s="67"/>
      <c r="G1" s="67"/>
      <c r="H1" s="67"/>
    </row>
    <row r="2" spans="1:9" ht="15" customHeight="1">
      <c r="D2" s="73"/>
      <c r="E2" s="73"/>
      <c r="H2" s="1" t="s">
        <v>0</v>
      </c>
    </row>
    <row r="3" spans="1:9" ht="15.75" customHeight="1">
      <c r="A3" s="68" t="s">
        <v>3</v>
      </c>
      <c r="B3" s="72" t="s">
        <v>15</v>
      </c>
      <c r="C3" s="74" t="s">
        <v>27</v>
      </c>
      <c r="D3" s="71" t="s">
        <v>18</v>
      </c>
      <c r="E3" s="71"/>
      <c r="F3" s="71"/>
      <c r="G3" s="71"/>
      <c r="H3" s="71"/>
    </row>
    <row r="4" spans="1:9" ht="15.75" customHeight="1">
      <c r="A4" s="69"/>
      <c r="B4" s="69"/>
      <c r="C4" s="74"/>
      <c r="D4" s="71" t="s">
        <v>19</v>
      </c>
      <c r="E4" s="8" t="s">
        <v>20</v>
      </c>
      <c r="F4" s="8" t="s">
        <v>21</v>
      </c>
      <c r="G4" s="71" t="s">
        <v>22</v>
      </c>
      <c r="H4" s="71"/>
    </row>
    <row r="5" spans="1:9" ht="15.75" customHeight="1">
      <c r="A5" s="70"/>
      <c r="B5" s="70"/>
      <c r="C5" s="74"/>
      <c r="D5" s="71"/>
      <c r="E5" s="8" t="s">
        <v>1</v>
      </c>
      <c r="F5" s="8" t="s">
        <v>2</v>
      </c>
      <c r="G5" s="8" t="s">
        <v>19</v>
      </c>
      <c r="H5" s="8" t="s">
        <v>23</v>
      </c>
    </row>
    <row r="6" spans="1:9" s="25" customFormat="1" ht="18.600000000000001" customHeight="1">
      <c r="A6" s="9" t="s">
        <v>70</v>
      </c>
      <c r="B6" s="50">
        <f>SUM(B7+B21)</f>
        <v>87500</v>
      </c>
      <c r="C6" s="50">
        <f>C7+C21</f>
        <v>4292</v>
      </c>
      <c r="D6" s="51">
        <f>SUM(D7+D21)</f>
        <v>27896</v>
      </c>
      <c r="E6" s="51">
        <f>D6/B6*100</f>
        <v>31.881142857142859</v>
      </c>
      <c r="F6" s="52">
        <f>F7+F21</f>
        <v>30959</v>
      </c>
      <c r="G6" s="53">
        <f>D6-F6</f>
        <v>-3063</v>
      </c>
      <c r="H6" s="63">
        <f>G6/F6*100</f>
        <v>-9.8937304176491487</v>
      </c>
      <c r="I6" s="45"/>
    </row>
    <row r="7" spans="1:9" ht="18.600000000000001" customHeight="1">
      <c r="A7" s="2" t="s">
        <v>71</v>
      </c>
      <c r="B7" s="54">
        <f>SUM(B8:B20)</f>
        <v>65500</v>
      </c>
      <c r="C7" s="54">
        <f>SUM(C8:C20)</f>
        <v>3484</v>
      </c>
      <c r="D7" s="54">
        <f>SUM(D8:D20)</f>
        <v>20135</v>
      </c>
      <c r="E7" s="55">
        <f>D7/B7*100</f>
        <v>30.740458015267176</v>
      </c>
      <c r="F7" s="54">
        <f>SUM(F8:F20)</f>
        <v>19626</v>
      </c>
      <c r="G7" s="54">
        <f>D7-F7</f>
        <v>509</v>
      </c>
      <c r="H7" s="64">
        <f>G7/F7*100</f>
        <v>2.5934984204626517</v>
      </c>
    </row>
    <row r="8" spans="1:9" ht="18.600000000000001" customHeight="1">
      <c r="A8" s="29" t="s">
        <v>4</v>
      </c>
      <c r="B8" s="51">
        <v>33500</v>
      </c>
      <c r="C8" s="52">
        <v>1399</v>
      </c>
      <c r="D8" s="51">
        <v>8142</v>
      </c>
      <c r="E8" s="50">
        <f t="shared" ref="E8:E16" si="0">D8/B8*100</f>
        <v>24.304477611940296</v>
      </c>
      <c r="F8" s="51">
        <v>9306</v>
      </c>
      <c r="G8" s="53">
        <f>D8-F8</f>
        <v>-1164</v>
      </c>
      <c r="H8" s="63">
        <f>G8/F8*100</f>
        <v>-12.508059316569955</v>
      </c>
    </row>
    <row r="9" spans="1:9" ht="18.600000000000001" customHeight="1">
      <c r="A9" s="44" t="s">
        <v>107</v>
      </c>
      <c r="B9" s="51"/>
      <c r="C9" s="52">
        <v>0</v>
      </c>
      <c r="D9" s="51">
        <v>-2</v>
      </c>
      <c r="E9" s="50"/>
      <c r="F9" s="51">
        <v>4</v>
      </c>
      <c r="G9" s="53">
        <f>D9-F9</f>
        <v>-6</v>
      </c>
      <c r="H9" s="63">
        <f>G9/F9*100</f>
        <v>-150</v>
      </c>
    </row>
    <row r="10" spans="1:9" ht="18.600000000000001" customHeight="1">
      <c r="A10" s="29" t="s">
        <v>5</v>
      </c>
      <c r="B10" s="51">
        <v>4200</v>
      </c>
      <c r="C10" s="52">
        <v>1272</v>
      </c>
      <c r="D10" s="51">
        <v>2561</v>
      </c>
      <c r="E10" s="50">
        <f t="shared" si="0"/>
        <v>60.976190476190474</v>
      </c>
      <c r="F10" s="51">
        <v>1619</v>
      </c>
      <c r="G10" s="53">
        <f>D10-F10</f>
        <v>942</v>
      </c>
      <c r="H10" s="63">
        <f>G10/F10*100</f>
        <v>58.184064237183442</v>
      </c>
    </row>
    <row r="11" spans="1:9" ht="18.600000000000001" customHeight="1">
      <c r="A11" s="29" t="s">
        <v>6</v>
      </c>
      <c r="B11" s="51">
        <v>1900</v>
      </c>
      <c r="C11" s="52">
        <v>114</v>
      </c>
      <c r="D11" s="51">
        <v>1065</v>
      </c>
      <c r="E11" s="50">
        <f t="shared" si="0"/>
        <v>56.052631578947363</v>
      </c>
      <c r="F11" s="51">
        <v>730</v>
      </c>
      <c r="G11" s="53">
        <f t="shared" ref="G11:G20" si="1">D11-F11</f>
        <v>335</v>
      </c>
      <c r="H11" s="63">
        <f t="shared" ref="H11:H19" si="2">G11/F11*100</f>
        <v>45.890410958904113</v>
      </c>
    </row>
    <row r="12" spans="1:9" ht="18.600000000000001" customHeight="1">
      <c r="A12" s="29" t="s">
        <v>7</v>
      </c>
      <c r="B12" s="51">
        <v>6000</v>
      </c>
      <c r="C12" s="52">
        <v>252</v>
      </c>
      <c r="D12" s="51">
        <v>1530</v>
      </c>
      <c r="E12" s="50">
        <f t="shared" si="0"/>
        <v>25.5</v>
      </c>
      <c r="F12" s="51">
        <v>1623</v>
      </c>
      <c r="G12" s="53">
        <f t="shared" si="1"/>
        <v>-93</v>
      </c>
      <c r="H12" s="63">
        <f t="shared" si="2"/>
        <v>-5.730129390018484</v>
      </c>
    </row>
    <row r="13" spans="1:9" ht="18.600000000000001" customHeight="1">
      <c r="A13" s="29" t="s">
        <v>8</v>
      </c>
      <c r="B13" s="51">
        <v>3960</v>
      </c>
      <c r="C13" s="52">
        <v>14</v>
      </c>
      <c r="D13" s="51">
        <v>1238</v>
      </c>
      <c r="E13" s="50">
        <f>D13/B13*100</f>
        <v>31.262626262626263</v>
      </c>
      <c r="F13" s="51">
        <v>1488</v>
      </c>
      <c r="G13" s="53">
        <f t="shared" si="1"/>
        <v>-250</v>
      </c>
      <c r="H13" s="63">
        <f t="shared" si="2"/>
        <v>-16.801075268817204</v>
      </c>
    </row>
    <row r="14" spans="1:9" ht="18.600000000000001" customHeight="1">
      <c r="A14" s="29" t="s">
        <v>9</v>
      </c>
      <c r="B14" s="51">
        <v>2600</v>
      </c>
      <c r="C14" s="52">
        <v>137</v>
      </c>
      <c r="D14" s="51">
        <v>613</v>
      </c>
      <c r="E14" s="50">
        <f t="shared" si="0"/>
        <v>23.576923076923077</v>
      </c>
      <c r="F14" s="51">
        <v>1007</v>
      </c>
      <c r="G14" s="53">
        <f t="shared" si="1"/>
        <v>-394</v>
      </c>
      <c r="H14" s="63">
        <f t="shared" si="2"/>
        <v>-39.126117179741811</v>
      </c>
    </row>
    <row r="15" spans="1:9" ht="18.600000000000001" customHeight="1">
      <c r="A15" s="29" t="s">
        <v>10</v>
      </c>
      <c r="B15" s="51">
        <v>6700</v>
      </c>
      <c r="C15" s="52">
        <v>-96</v>
      </c>
      <c r="D15" s="51">
        <v>2559</v>
      </c>
      <c r="E15" s="50">
        <f t="shared" si="0"/>
        <v>38.194029850746269</v>
      </c>
      <c r="F15" s="51">
        <v>2348</v>
      </c>
      <c r="G15" s="53">
        <f t="shared" si="1"/>
        <v>211</v>
      </c>
      <c r="H15" s="63">
        <f t="shared" si="2"/>
        <v>8.9863713798977862</v>
      </c>
    </row>
    <row r="16" spans="1:9" ht="18.600000000000001" customHeight="1">
      <c r="A16" s="29" t="s">
        <v>11</v>
      </c>
      <c r="B16" s="51">
        <v>940</v>
      </c>
      <c r="C16" s="52">
        <v>30</v>
      </c>
      <c r="D16" s="51">
        <v>180</v>
      </c>
      <c r="E16" s="50">
        <f t="shared" si="0"/>
        <v>19.148936170212767</v>
      </c>
      <c r="F16" s="51">
        <v>315</v>
      </c>
      <c r="G16" s="53">
        <f t="shared" si="1"/>
        <v>-135</v>
      </c>
      <c r="H16" s="63">
        <f t="shared" si="2"/>
        <v>-42.857142857142854</v>
      </c>
    </row>
    <row r="17" spans="1:8" ht="18.600000000000001" customHeight="1">
      <c r="A17" s="29" t="s">
        <v>28</v>
      </c>
      <c r="B17" s="51">
        <v>1500</v>
      </c>
      <c r="C17" s="52">
        <v>124</v>
      </c>
      <c r="D17" s="51">
        <v>574</v>
      </c>
      <c r="E17" s="50">
        <f t="shared" ref="E17:E34" si="3">D17/B17*100</f>
        <v>38.266666666666666</v>
      </c>
      <c r="F17" s="51">
        <v>439</v>
      </c>
      <c r="G17" s="53">
        <f t="shared" si="1"/>
        <v>135</v>
      </c>
      <c r="H17" s="63">
        <f t="shared" si="2"/>
        <v>30.751708428246015</v>
      </c>
    </row>
    <row r="18" spans="1:8" ht="18.600000000000001" customHeight="1">
      <c r="A18" s="29" t="s">
        <v>12</v>
      </c>
      <c r="B18" s="51">
        <v>1300</v>
      </c>
      <c r="C18" s="52">
        <v>79</v>
      </c>
      <c r="D18" s="51">
        <v>476</v>
      </c>
      <c r="E18" s="50">
        <f t="shared" si="3"/>
        <v>36.615384615384613</v>
      </c>
      <c r="F18" s="51">
        <v>31</v>
      </c>
      <c r="G18" s="53">
        <f t="shared" si="1"/>
        <v>445</v>
      </c>
      <c r="H18" s="63">
        <f t="shared" si="2"/>
        <v>1435.483870967742</v>
      </c>
    </row>
    <row r="19" spans="1:8" ht="18.600000000000001" customHeight="1">
      <c r="A19" s="29" t="s">
        <v>24</v>
      </c>
      <c r="B19" s="51">
        <v>2400</v>
      </c>
      <c r="C19" s="52">
        <v>155</v>
      </c>
      <c r="D19" s="51">
        <v>797</v>
      </c>
      <c r="E19" s="50">
        <f t="shared" si="3"/>
        <v>33.208333333333336</v>
      </c>
      <c r="F19" s="51">
        <v>716</v>
      </c>
      <c r="G19" s="53">
        <f t="shared" si="1"/>
        <v>81</v>
      </c>
      <c r="H19" s="63">
        <f t="shared" si="2"/>
        <v>11.312849162011174</v>
      </c>
    </row>
    <row r="20" spans="1:8" ht="18.600000000000001" customHeight="1">
      <c r="A20" s="49" t="s">
        <v>88</v>
      </c>
      <c r="B20" s="51">
        <v>500</v>
      </c>
      <c r="C20" s="52">
        <v>4</v>
      </c>
      <c r="D20" s="51">
        <v>402</v>
      </c>
      <c r="E20" s="50">
        <f t="shared" si="3"/>
        <v>80.400000000000006</v>
      </c>
      <c r="F20" s="51"/>
      <c r="G20" s="53">
        <f t="shared" si="1"/>
        <v>402</v>
      </c>
      <c r="H20" s="63"/>
    </row>
    <row r="21" spans="1:8" ht="18.600000000000001" customHeight="1">
      <c r="A21" s="31" t="s">
        <v>14</v>
      </c>
      <c r="B21" s="56">
        <f>B22+B29+B30+B31+B32+B33+B34+B35</f>
        <v>22000</v>
      </c>
      <c r="C21" s="56">
        <f>C22+C29+C30+C31+C32+C33+C34+C35</f>
        <v>808</v>
      </c>
      <c r="D21" s="56">
        <f>SUM(D22+预算收入!D29+预算收入!D30+预算收入!D32+预算收入!D34+预算收入!D35+预算收入!D31+预算收入!D33)</f>
        <v>7761</v>
      </c>
      <c r="E21" s="57">
        <f t="shared" si="3"/>
        <v>35.277272727272731</v>
      </c>
      <c r="F21" s="56">
        <f>SUM(F22+预算收入!F29+预算收入!F30+预算收入!F32+预算收入!F34+预算收入!F35+预算收入!F31+F33)</f>
        <v>11333</v>
      </c>
      <c r="G21" s="56">
        <f>D21-F21</f>
        <v>-3572</v>
      </c>
      <c r="H21" s="65">
        <f>G21/F21*100</f>
        <v>-31.518574075708113</v>
      </c>
    </row>
    <row r="22" spans="1:8" ht="18.600000000000001" customHeight="1">
      <c r="A22" s="30" t="s">
        <v>13</v>
      </c>
      <c r="B22" s="51">
        <f>SUM(B23:B28)</f>
        <v>4500</v>
      </c>
      <c r="C22" s="51">
        <v>176</v>
      </c>
      <c r="D22" s="51">
        <f>SUM(D23:D28)</f>
        <v>913</v>
      </c>
      <c r="E22" s="50">
        <f>D22/B22*100</f>
        <v>20.288888888888891</v>
      </c>
      <c r="F22" s="51">
        <f>SUM(F23:F28)</f>
        <v>1192</v>
      </c>
      <c r="G22" s="51">
        <f>SUM(G23:G28)</f>
        <v>-279</v>
      </c>
      <c r="H22" s="63">
        <f>G22/F22*100</f>
        <v>-23.406040268456376</v>
      </c>
    </row>
    <row r="23" spans="1:8" s="13" customFormat="1" ht="18.600000000000001" customHeight="1">
      <c r="A23" s="32" t="s">
        <v>29</v>
      </c>
      <c r="B23" s="51">
        <v>3100</v>
      </c>
      <c r="C23" s="51">
        <v>135</v>
      </c>
      <c r="D23" s="51">
        <v>854</v>
      </c>
      <c r="E23" s="50">
        <f t="shared" si="3"/>
        <v>27.548387096774196</v>
      </c>
      <c r="F23" s="51">
        <v>896</v>
      </c>
      <c r="G23" s="51">
        <f>D23-F23</f>
        <v>-42</v>
      </c>
      <c r="H23" s="63">
        <f>G23/F23*100</f>
        <v>-4.6875</v>
      </c>
    </row>
    <row r="24" spans="1:8" s="13" customFormat="1" ht="18.600000000000001" customHeight="1">
      <c r="A24" s="32" t="s">
        <v>30</v>
      </c>
      <c r="B24" s="51">
        <v>100</v>
      </c>
      <c r="C24" s="51">
        <v>17</v>
      </c>
      <c r="D24" s="51">
        <v>27</v>
      </c>
      <c r="E24" s="50">
        <f t="shared" si="3"/>
        <v>27</v>
      </c>
      <c r="F24" s="51">
        <v>11</v>
      </c>
      <c r="G24" s="51">
        <f>D24-F24</f>
        <v>16</v>
      </c>
      <c r="H24" s="63">
        <f>G24/F24*100</f>
        <v>145.45454545454547</v>
      </c>
    </row>
    <row r="25" spans="1:8" s="13" customFormat="1" ht="18.600000000000001" customHeight="1">
      <c r="A25" s="32" t="s">
        <v>31</v>
      </c>
      <c r="B25" s="51">
        <v>600</v>
      </c>
      <c r="C25" s="51"/>
      <c r="D25" s="51"/>
      <c r="E25" s="50">
        <f t="shared" si="3"/>
        <v>0</v>
      </c>
      <c r="F25" s="51"/>
      <c r="G25" s="51"/>
      <c r="H25" s="63"/>
    </row>
    <row r="26" spans="1:8" s="13" customFormat="1" ht="18.600000000000001" customHeight="1">
      <c r="A26" s="32" t="s">
        <v>32</v>
      </c>
      <c r="B26" s="51">
        <v>600</v>
      </c>
      <c r="C26" s="51">
        <v>24</v>
      </c>
      <c r="D26" s="51">
        <v>22</v>
      </c>
      <c r="E26" s="50">
        <f t="shared" si="3"/>
        <v>3.6666666666666665</v>
      </c>
      <c r="F26" s="51">
        <v>243</v>
      </c>
      <c r="G26" s="51">
        <f>D26-F26</f>
        <v>-221</v>
      </c>
      <c r="H26" s="63">
        <f t="shared" ref="H26:H35" si="4">G26/F26*100</f>
        <v>-90.946502057613159</v>
      </c>
    </row>
    <row r="27" spans="1:8" s="13" customFormat="1" ht="18.600000000000001" customHeight="1">
      <c r="A27" s="32" t="s">
        <v>87</v>
      </c>
      <c r="B27" s="51"/>
      <c r="C27" s="51"/>
      <c r="D27" s="51"/>
      <c r="E27" s="50"/>
      <c r="F27" s="51"/>
      <c r="G27" s="51"/>
      <c r="H27" s="63"/>
    </row>
    <row r="28" spans="1:8" s="13" customFormat="1" ht="18.600000000000001" customHeight="1">
      <c r="A28" s="32" t="s">
        <v>33</v>
      </c>
      <c r="B28" s="51">
        <v>100</v>
      </c>
      <c r="C28" s="51"/>
      <c r="D28" s="51">
        <v>10</v>
      </c>
      <c r="E28" s="50">
        <f t="shared" si="3"/>
        <v>10</v>
      </c>
      <c r="F28" s="51">
        <v>42</v>
      </c>
      <c r="G28" s="51">
        <f>D28-F28</f>
        <v>-32</v>
      </c>
      <c r="H28" s="63">
        <f t="shared" si="4"/>
        <v>-76.19047619047619</v>
      </c>
    </row>
    <row r="29" spans="1:8" s="13" customFormat="1" ht="18.600000000000001" customHeight="1">
      <c r="A29" s="29" t="s">
        <v>34</v>
      </c>
      <c r="B29" s="51">
        <v>4000</v>
      </c>
      <c r="C29" s="51">
        <v>184</v>
      </c>
      <c r="D29" s="51">
        <v>1502</v>
      </c>
      <c r="E29" s="50">
        <f t="shared" si="3"/>
        <v>37.549999999999997</v>
      </c>
      <c r="F29" s="51">
        <v>1183</v>
      </c>
      <c r="G29" s="51">
        <f>D29-F29</f>
        <v>319</v>
      </c>
      <c r="H29" s="63">
        <f t="shared" si="4"/>
        <v>26.965342349957734</v>
      </c>
    </row>
    <row r="30" spans="1:8" s="13" customFormat="1" ht="18.600000000000001" customHeight="1">
      <c r="A30" s="29" t="s">
        <v>35</v>
      </c>
      <c r="B30" s="51">
        <v>2000</v>
      </c>
      <c r="C30" s="51">
        <v>89</v>
      </c>
      <c r="D30" s="51">
        <v>496</v>
      </c>
      <c r="E30" s="50">
        <f t="shared" si="3"/>
        <v>24.8</v>
      </c>
      <c r="F30" s="51">
        <v>445</v>
      </c>
      <c r="G30" s="51">
        <f>D30-F30</f>
        <v>51</v>
      </c>
      <c r="H30" s="63">
        <f t="shared" si="4"/>
        <v>11.460674157303369</v>
      </c>
    </row>
    <row r="31" spans="1:8" s="13" customFormat="1" ht="18.600000000000001" customHeight="1">
      <c r="A31" s="29" t="s">
        <v>36</v>
      </c>
      <c r="B31" s="51"/>
      <c r="C31" s="51"/>
      <c r="D31" s="51"/>
      <c r="E31" s="50"/>
      <c r="F31" s="51"/>
      <c r="G31" s="51"/>
      <c r="H31" s="63"/>
    </row>
    <row r="32" spans="1:8" s="13" customFormat="1" ht="18.600000000000001" customHeight="1">
      <c r="A32" s="29" t="s">
        <v>37</v>
      </c>
      <c r="B32" s="51">
        <v>10300</v>
      </c>
      <c r="C32" s="51">
        <v>47</v>
      </c>
      <c r="D32" s="51">
        <v>2836</v>
      </c>
      <c r="E32" s="50">
        <f t="shared" si="3"/>
        <v>27.533980582524268</v>
      </c>
      <c r="F32" s="51">
        <v>6803</v>
      </c>
      <c r="G32" s="51">
        <f>D32-F32</f>
        <v>-3967</v>
      </c>
      <c r="H32" s="63">
        <f t="shared" si="4"/>
        <v>-58.312509187123332</v>
      </c>
    </row>
    <row r="33" spans="1:8" s="13" customFormat="1" ht="18.600000000000001" customHeight="1">
      <c r="A33" s="29" t="s">
        <v>38</v>
      </c>
      <c r="B33" s="51">
        <v>500</v>
      </c>
      <c r="C33" s="51">
        <v>11</v>
      </c>
      <c r="D33" s="51">
        <v>11</v>
      </c>
      <c r="E33" s="50">
        <f t="shared" si="3"/>
        <v>2.1999999999999997</v>
      </c>
      <c r="F33" s="51">
        <v>51</v>
      </c>
      <c r="G33" s="51">
        <f>D33-F33</f>
        <v>-40</v>
      </c>
      <c r="H33" s="63">
        <f t="shared" si="4"/>
        <v>-78.431372549019613</v>
      </c>
    </row>
    <row r="34" spans="1:8" s="13" customFormat="1" ht="18.600000000000001" customHeight="1">
      <c r="A34" s="29" t="s">
        <v>39</v>
      </c>
      <c r="B34" s="51">
        <v>700</v>
      </c>
      <c r="C34" s="51"/>
      <c r="D34" s="51">
        <v>897</v>
      </c>
      <c r="E34" s="50">
        <f t="shared" si="3"/>
        <v>128.14285714285714</v>
      </c>
      <c r="F34" s="51">
        <v>652</v>
      </c>
      <c r="G34" s="51">
        <f t="shared" ref="G34:G45" si="5">D34-F34</f>
        <v>245</v>
      </c>
      <c r="H34" s="63">
        <f t="shared" si="4"/>
        <v>37.576687116564415</v>
      </c>
    </row>
    <row r="35" spans="1:8" s="13" customFormat="1" ht="18.600000000000001" customHeight="1">
      <c r="A35" s="29" t="s">
        <v>40</v>
      </c>
      <c r="B35" s="51"/>
      <c r="C35" s="51">
        <v>301</v>
      </c>
      <c r="D35" s="51">
        <v>1106</v>
      </c>
      <c r="E35" s="50"/>
      <c r="F35" s="51">
        <v>1007</v>
      </c>
      <c r="G35" s="51">
        <f t="shared" si="5"/>
        <v>99</v>
      </c>
      <c r="H35" s="63">
        <f t="shared" si="4"/>
        <v>9.8311817279046672</v>
      </c>
    </row>
    <row r="36" spans="1:8" s="16" customFormat="1" ht="18.600000000000001" customHeight="1">
      <c r="A36" s="10" t="s">
        <v>41</v>
      </c>
      <c r="B36" s="54">
        <f>SUM(B37:B39)</f>
        <v>13300</v>
      </c>
      <c r="C36" s="54">
        <f>SUM(C37:C39)</f>
        <v>789</v>
      </c>
      <c r="D36" s="54">
        <f>SUM(D37:D39)</f>
        <v>695</v>
      </c>
      <c r="E36" s="55">
        <f>D36/B36*100</f>
        <v>5.2255639097744364</v>
      </c>
      <c r="F36" s="54">
        <f>SUM(F37:F39)</f>
        <v>7935</v>
      </c>
      <c r="G36" s="54">
        <f t="shared" si="5"/>
        <v>-7240</v>
      </c>
      <c r="H36" s="64">
        <f t="shared" ref="H36:H48" si="6">G36/F36*100</f>
        <v>-91.241335853812217</v>
      </c>
    </row>
    <row r="37" spans="1:8" s="13" customFormat="1" ht="18.600000000000001" customHeight="1">
      <c r="A37" s="29" t="s">
        <v>42</v>
      </c>
      <c r="B37" s="51"/>
      <c r="C37" s="51"/>
      <c r="D37" s="51"/>
      <c r="E37" s="59"/>
      <c r="F37" s="51">
        <v>162</v>
      </c>
      <c r="G37" s="51">
        <f t="shared" si="5"/>
        <v>-162</v>
      </c>
      <c r="H37" s="63"/>
    </row>
    <row r="38" spans="1:8" s="13" customFormat="1" ht="18.600000000000001" customHeight="1">
      <c r="A38" s="29" t="s">
        <v>43</v>
      </c>
      <c r="B38" s="51">
        <v>13000</v>
      </c>
      <c r="C38" s="51">
        <v>789</v>
      </c>
      <c r="D38" s="51">
        <v>695</v>
      </c>
      <c r="E38" s="59">
        <f>D38/B38*100</f>
        <v>5.3461538461538467</v>
      </c>
      <c r="F38" s="51">
        <v>7619</v>
      </c>
      <c r="G38" s="51">
        <f t="shared" si="5"/>
        <v>-6924</v>
      </c>
      <c r="H38" s="63">
        <f t="shared" si="6"/>
        <v>-90.878067987924922</v>
      </c>
    </row>
    <row r="39" spans="1:8" s="13" customFormat="1" ht="18.600000000000001" customHeight="1">
      <c r="A39" s="29" t="s">
        <v>44</v>
      </c>
      <c r="B39" s="51">
        <v>300</v>
      </c>
      <c r="C39" s="51"/>
      <c r="D39" s="51"/>
      <c r="E39" s="59">
        <f t="shared" ref="E39:E48" si="7">D39/B39*100</f>
        <v>0</v>
      </c>
      <c r="F39" s="51">
        <v>154</v>
      </c>
      <c r="G39" s="51">
        <f t="shared" si="5"/>
        <v>-154</v>
      </c>
      <c r="H39" s="63">
        <f t="shared" si="6"/>
        <v>-100</v>
      </c>
    </row>
    <row r="40" spans="1:8" s="16" customFormat="1" ht="18.600000000000001" customHeight="1">
      <c r="A40" s="10" t="s">
        <v>45</v>
      </c>
      <c r="B40" s="54">
        <f>SUM(B41:B48)</f>
        <v>110163</v>
      </c>
      <c r="C40" s="54">
        <f>SUM(C41:C48)</f>
        <v>4530</v>
      </c>
      <c r="D40" s="54">
        <f>SUM(D41:D48)</f>
        <v>26310</v>
      </c>
      <c r="E40" s="55">
        <f t="shared" si="7"/>
        <v>23.882791862966695</v>
      </c>
      <c r="F40" s="54">
        <f>SUM(F41:F48)</f>
        <v>15171</v>
      </c>
      <c r="G40" s="54">
        <f t="shared" si="5"/>
        <v>11139</v>
      </c>
      <c r="H40" s="64">
        <f t="shared" si="6"/>
        <v>73.4229780502274</v>
      </c>
    </row>
    <row r="41" spans="1:8" s="13" customFormat="1" ht="18.600000000000001" customHeight="1">
      <c r="A41" s="33" t="s">
        <v>46</v>
      </c>
      <c r="B41" s="58">
        <v>45300</v>
      </c>
      <c r="C41" s="58">
        <v>1123</v>
      </c>
      <c r="D41" s="58">
        <v>10063</v>
      </c>
      <c r="E41" s="59">
        <f t="shared" si="7"/>
        <v>22.214128035320087</v>
      </c>
      <c r="F41" s="58">
        <v>6599</v>
      </c>
      <c r="G41" s="51">
        <f t="shared" si="5"/>
        <v>3464</v>
      </c>
      <c r="H41" s="63">
        <f t="shared" si="6"/>
        <v>52.49280193968783</v>
      </c>
    </row>
    <row r="42" spans="1:8" s="13" customFormat="1" ht="18.600000000000001" customHeight="1">
      <c r="A42" s="29" t="s">
        <v>48</v>
      </c>
      <c r="B42" s="51">
        <v>15318</v>
      </c>
      <c r="C42" s="58">
        <v>1183</v>
      </c>
      <c r="D42" s="51">
        <v>7083</v>
      </c>
      <c r="E42" s="59">
        <f>D42/B42*100</f>
        <v>46.239717978848418</v>
      </c>
      <c r="F42" s="51">
        <v>6435</v>
      </c>
      <c r="G42" s="51">
        <f>D42-F42</f>
        <v>648</v>
      </c>
      <c r="H42" s="63">
        <f>G42/F42*100</f>
        <v>10.06993006993007</v>
      </c>
    </row>
    <row r="43" spans="1:8" s="13" customFormat="1" ht="18.600000000000001" customHeight="1">
      <c r="A43" s="29" t="s">
        <v>49</v>
      </c>
      <c r="B43" s="51">
        <v>7880</v>
      </c>
      <c r="C43" s="58">
        <v>0</v>
      </c>
      <c r="D43" s="51"/>
      <c r="E43" s="59"/>
      <c r="F43" s="51"/>
      <c r="G43" s="51"/>
      <c r="H43" s="63"/>
    </row>
    <row r="44" spans="1:8" s="13" customFormat="1" ht="18.600000000000001" customHeight="1">
      <c r="A44" s="29" t="s">
        <v>50</v>
      </c>
      <c r="B44" s="51">
        <v>16689</v>
      </c>
      <c r="C44" s="58">
        <v>0</v>
      </c>
      <c r="D44" s="51"/>
      <c r="E44" s="59"/>
      <c r="F44" s="51"/>
      <c r="G44" s="51"/>
      <c r="H44" s="63"/>
    </row>
    <row r="45" spans="1:8" s="13" customFormat="1" ht="18.600000000000001" customHeight="1">
      <c r="A45" s="29" t="s">
        <v>47</v>
      </c>
      <c r="B45" s="51">
        <v>1447</v>
      </c>
      <c r="C45" s="58">
        <v>168</v>
      </c>
      <c r="D45" s="51">
        <v>549</v>
      </c>
      <c r="E45" s="59">
        <f t="shared" si="7"/>
        <v>37.940566689702834</v>
      </c>
      <c r="F45" s="51">
        <v>676</v>
      </c>
      <c r="G45" s="51">
        <f t="shared" si="5"/>
        <v>-127</v>
      </c>
      <c r="H45" s="63">
        <f t="shared" si="6"/>
        <v>-18.786982248520708</v>
      </c>
    </row>
    <row r="46" spans="1:8" s="13" customFormat="1" ht="18.600000000000001" customHeight="1">
      <c r="A46" s="29" t="s">
        <v>51</v>
      </c>
      <c r="B46" s="51">
        <v>1881</v>
      </c>
      <c r="C46" s="58">
        <v>116</v>
      </c>
      <c r="D46" s="51">
        <v>591</v>
      </c>
      <c r="E46" s="59">
        <f t="shared" si="7"/>
        <v>31.419457735247207</v>
      </c>
      <c r="F46" s="51">
        <v>593</v>
      </c>
      <c r="G46" s="51">
        <f t="shared" ref="G46:G51" si="8">D46-F46</f>
        <v>-2</v>
      </c>
      <c r="H46" s="63">
        <f t="shared" si="6"/>
        <v>-0.33726812816188867</v>
      </c>
    </row>
    <row r="47" spans="1:8" s="13" customFormat="1" ht="18.600000000000001" customHeight="1">
      <c r="A47" s="29" t="s">
        <v>52</v>
      </c>
      <c r="B47" s="51">
        <v>1307</v>
      </c>
      <c r="C47" s="58">
        <v>97</v>
      </c>
      <c r="D47" s="51">
        <v>516</v>
      </c>
      <c r="E47" s="59">
        <f t="shared" si="7"/>
        <v>39.479724560061207</v>
      </c>
      <c r="F47" s="51">
        <v>169</v>
      </c>
      <c r="G47" s="51">
        <f t="shared" si="8"/>
        <v>347</v>
      </c>
      <c r="H47" s="63">
        <f t="shared" si="6"/>
        <v>205.32544378698225</v>
      </c>
    </row>
    <row r="48" spans="1:8" s="13" customFormat="1" ht="18.600000000000001" customHeight="1">
      <c r="A48" s="29" t="s">
        <v>72</v>
      </c>
      <c r="B48" s="51">
        <v>20341</v>
      </c>
      <c r="C48" s="58">
        <v>1843</v>
      </c>
      <c r="D48" s="51">
        <v>7508</v>
      </c>
      <c r="E48" s="59">
        <f t="shared" si="7"/>
        <v>36.910673024925025</v>
      </c>
      <c r="F48" s="51">
        <v>699</v>
      </c>
      <c r="G48" s="51">
        <f t="shared" si="8"/>
        <v>6809</v>
      </c>
      <c r="H48" s="63">
        <f t="shared" si="6"/>
        <v>974.10586552217455</v>
      </c>
    </row>
    <row r="49" spans="1:8" s="16" customFormat="1" ht="18.600000000000001" customHeight="1">
      <c r="A49" s="10" t="s">
        <v>53</v>
      </c>
      <c r="B49" s="54">
        <f>B50+B51</f>
        <v>60</v>
      </c>
      <c r="C49" s="54">
        <v>0</v>
      </c>
      <c r="D49" s="54">
        <f>D50+D51</f>
        <v>10</v>
      </c>
      <c r="E49" s="60">
        <f>D49/B49*100</f>
        <v>16.666666666666664</v>
      </c>
      <c r="F49" s="61">
        <f>F50+F51</f>
        <v>0</v>
      </c>
      <c r="G49" s="61">
        <f t="shared" si="8"/>
        <v>10</v>
      </c>
      <c r="H49" s="66"/>
    </row>
    <row r="50" spans="1:8" s="13" customFormat="1" ht="18.600000000000001" customHeight="1">
      <c r="A50" s="29" t="s">
        <v>54</v>
      </c>
      <c r="B50" s="51"/>
      <c r="C50" s="51"/>
      <c r="D50" s="51"/>
      <c r="E50" s="62"/>
      <c r="F50" s="51"/>
      <c r="G50" s="51">
        <f t="shared" si="8"/>
        <v>0</v>
      </c>
      <c r="H50" s="63"/>
    </row>
    <row r="51" spans="1:8" s="13" customFormat="1" ht="18.600000000000001" customHeight="1">
      <c r="A51" s="29" t="s">
        <v>73</v>
      </c>
      <c r="B51" s="51">
        <v>60</v>
      </c>
      <c r="C51" s="51"/>
      <c r="D51" s="51">
        <v>10</v>
      </c>
      <c r="E51" s="62">
        <f>D51/B51*100</f>
        <v>16.666666666666664</v>
      </c>
      <c r="F51" s="51"/>
      <c r="G51" s="51">
        <f t="shared" si="8"/>
        <v>10</v>
      </c>
      <c r="H51" s="63"/>
    </row>
    <row r="52" spans="1:8" s="16" customFormat="1" ht="18.600000000000001" customHeight="1">
      <c r="A52" s="10" t="s">
        <v>55</v>
      </c>
      <c r="B52" s="54">
        <f>预算收入!B6+B36+B40+B49</f>
        <v>211023</v>
      </c>
      <c r="C52" s="54">
        <f>C49+C40+C36+C21+C7</f>
        <v>9611</v>
      </c>
      <c r="D52" s="54">
        <f>预算收入!D6+D36+D40+D49</f>
        <v>54911</v>
      </c>
      <c r="E52" s="54">
        <f>D52/B52*100</f>
        <v>26.021334167365644</v>
      </c>
      <c r="F52" s="54">
        <f>预算收入!F6+F36+F40+F49</f>
        <v>54065</v>
      </c>
      <c r="G52" s="54">
        <f>预算收入!G6+G36+G40+G49</f>
        <v>846</v>
      </c>
      <c r="H52" s="64">
        <f>G52/F52*100</f>
        <v>1.5647831314158884</v>
      </c>
    </row>
  </sheetData>
  <mergeCells count="8">
    <mergeCell ref="A1:H1"/>
    <mergeCell ref="A3:A5"/>
    <mergeCell ref="D3:H3"/>
    <mergeCell ref="G4:H4"/>
    <mergeCell ref="D4:D5"/>
    <mergeCell ref="B3:B5"/>
    <mergeCell ref="D2:E2"/>
    <mergeCell ref="C3:C5"/>
  </mergeCells>
  <phoneticPr fontId="2" type="noConversion"/>
  <printOptions horizontalCentered="1"/>
  <pageMargins left="0.70866141732283472" right="0.74803149606299213" top="0.39370078740157483" bottom="0.39370078740157483" header="0" footer="0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D10" sqref="D10"/>
    </sheetView>
  </sheetViews>
  <sheetFormatPr defaultRowHeight="14.25"/>
  <cols>
    <col min="1" max="1" width="30.5" customWidth="1"/>
    <col min="2" max="8" width="13.25" customWidth="1"/>
  </cols>
  <sheetData>
    <row r="1" spans="1:8" s="41" customFormat="1" ht="36.75" customHeight="1">
      <c r="A1" s="67" t="s">
        <v>109</v>
      </c>
      <c r="B1" s="67"/>
      <c r="C1" s="67"/>
      <c r="D1" s="67"/>
      <c r="E1" s="67"/>
      <c r="F1" s="67"/>
      <c r="G1" s="67"/>
      <c r="H1" s="67"/>
    </row>
    <row r="2" spans="1:8" ht="24" customHeight="1">
      <c r="A2" s="16"/>
      <c r="B2" s="16"/>
      <c r="C2" s="16"/>
      <c r="D2" s="79"/>
      <c r="E2" s="79"/>
      <c r="F2" s="16"/>
      <c r="G2" s="16"/>
      <c r="H2" s="1" t="s">
        <v>0</v>
      </c>
    </row>
    <row r="3" spans="1:8" ht="18" customHeight="1">
      <c r="A3" s="68" t="s">
        <v>3</v>
      </c>
      <c r="B3" s="72" t="s">
        <v>16</v>
      </c>
      <c r="C3" s="72" t="s">
        <v>27</v>
      </c>
      <c r="D3" s="75" t="s">
        <v>25</v>
      </c>
      <c r="E3" s="76"/>
      <c r="F3" s="76"/>
      <c r="G3" s="75"/>
      <c r="H3" s="77"/>
    </row>
    <row r="4" spans="1:8" ht="18" customHeight="1">
      <c r="A4" s="69"/>
      <c r="B4" s="69"/>
      <c r="C4" s="80"/>
      <c r="D4" s="76" t="s">
        <v>17</v>
      </c>
      <c r="E4" s="5" t="s">
        <v>26</v>
      </c>
      <c r="F4" s="3" t="s">
        <v>21</v>
      </c>
      <c r="G4" s="75" t="s">
        <v>22</v>
      </c>
      <c r="H4" s="77"/>
    </row>
    <row r="5" spans="1:8" ht="18" customHeight="1">
      <c r="A5" s="70"/>
      <c r="B5" s="70"/>
      <c r="C5" s="81"/>
      <c r="D5" s="78"/>
      <c r="E5" s="7" t="s">
        <v>1</v>
      </c>
      <c r="F5" s="6" t="s">
        <v>2</v>
      </c>
      <c r="G5" s="4" t="s">
        <v>74</v>
      </c>
      <c r="H5" s="8" t="s">
        <v>75</v>
      </c>
    </row>
    <row r="6" spans="1:8" s="25" customFormat="1" ht="18" customHeight="1">
      <c r="A6" s="12" t="s">
        <v>80</v>
      </c>
      <c r="B6" s="26">
        <f>SUM(B7:B27)</f>
        <v>262260</v>
      </c>
      <c r="C6" s="26">
        <f>SUM(C7:C27)</f>
        <v>13651</v>
      </c>
      <c r="D6" s="26">
        <f>SUM(D7:D27)</f>
        <v>78828</v>
      </c>
      <c r="E6" s="27">
        <f>+D6/B6*100</f>
        <v>30.057195149851289</v>
      </c>
      <c r="F6" s="26">
        <f>SUM(F7:F27)</f>
        <v>86019</v>
      </c>
      <c r="G6" s="26">
        <f t="shared" ref="G6:G27" si="0">D6-F6</f>
        <v>-7191</v>
      </c>
      <c r="H6" s="28">
        <f>G6/F6*100</f>
        <v>-8.3597809786210018</v>
      </c>
    </row>
    <row r="7" spans="1:8" ht="18" customHeight="1">
      <c r="A7" s="34" t="s">
        <v>93</v>
      </c>
      <c r="B7" s="29">
        <v>20990</v>
      </c>
      <c r="C7" s="29">
        <v>1404</v>
      </c>
      <c r="D7" s="29">
        <v>7844</v>
      </c>
      <c r="E7" s="35">
        <f>+D7/B7*100</f>
        <v>37.370176274416387</v>
      </c>
      <c r="F7" s="29">
        <v>6570</v>
      </c>
      <c r="G7" s="36">
        <f t="shared" si="0"/>
        <v>1274</v>
      </c>
      <c r="H7" s="37">
        <f>G7/F7*100</f>
        <v>19.391171993911723</v>
      </c>
    </row>
    <row r="8" spans="1:8" ht="18" customHeight="1">
      <c r="A8" s="34" t="s">
        <v>89</v>
      </c>
      <c r="B8" s="29"/>
      <c r="C8" s="44"/>
      <c r="D8" s="29"/>
      <c r="E8" s="35"/>
      <c r="F8" s="29"/>
      <c r="G8" s="36">
        <f t="shared" si="0"/>
        <v>0</v>
      </c>
      <c r="H8" s="37"/>
    </row>
    <row r="9" spans="1:8" ht="18" customHeight="1">
      <c r="A9" s="34" t="s">
        <v>90</v>
      </c>
      <c r="B9" s="29">
        <v>8606</v>
      </c>
      <c r="C9" s="44">
        <v>401</v>
      </c>
      <c r="D9" s="29">
        <v>1688</v>
      </c>
      <c r="E9" s="35">
        <f t="shared" ref="E9:E20" si="1">+D9/B9*100</f>
        <v>19.61422263537067</v>
      </c>
      <c r="F9" s="29">
        <v>2357</v>
      </c>
      <c r="G9" s="36">
        <f t="shared" si="0"/>
        <v>-669</v>
      </c>
      <c r="H9" s="37">
        <f t="shared" ref="H9:H27" si="2">G9/F9*100</f>
        <v>-28.383538396266438</v>
      </c>
    </row>
    <row r="10" spans="1:8" ht="16.5" customHeight="1">
      <c r="A10" s="34" t="s">
        <v>91</v>
      </c>
      <c r="B10" s="29">
        <v>42872</v>
      </c>
      <c r="C10" s="44">
        <v>2345</v>
      </c>
      <c r="D10" s="29">
        <v>9060</v>
      </c>
      <c r="E10" s="35">
        <f t="shared" si="1"/>
        <v>21.13267400634447</v>
      </c>
      <c r="F10" s="29">
        <v>12079</v>
      </c>
      <c r="G10" s="36">
        <f t="shared" si="0"/>
        <v>-3019</v>
      </c>
      <c r="H10" s="37">
        <f t="shared" si="2"/>
        <v>-24.993790876728205</v>
      </c>
    </row>
    <row r="11" spans="1:8" ht="18" customHeight="1">
      <c r="A11" s="34" t="s">
        <v>92</v>
      </c>
      <c r="B11" s="29">
        <v>2092</v>
      </c>
      <c r="C11" s="44">
        <v>94</v>
      </c>
      <c r="D11" s="29">
        <v>196</v>
      </c>
      <c r="E11" s="35">
        <f t="shared" si="1"/>
        <v>9.3690248565965586</v>
      </c>
      <c r="F11" s="29">
        <v>1073</v>
      </c>
      <c r="G11" s="36">
        <f t="shared" si="0"/>
        <v>-877</v>
      </c>
      <c r="H11" s="37">
        <f t="shared" si="2"/>
        <v>-81.733457595526559</v>
      </c>
    </row>
    <row r="12" spans="1:8" ht="18" customHeight="1">
      <c r="A12" s="34" t="s">
        <v>94</v>
      </c>
      <c r="B12" s="29">
        <v>3931</v>
      </c>
      <c r="C12" s="44">
        <v>190</v>
      </c>
      <c r="D12" s="29">
        <v>1167</v>
      </c>
      <c r="E12" s="35">
        <f t="shared" si="1"/>
        <v>29.687102518443144</v>
      </c>
      <c r="F12" s="29">
        <v>855</v>
      </c>
      <c r="G12" s="36">
        <f t="shared" si="0"/>
        <v>312</v>
      </c>
      <c r="H12" s="37">
        <f t="shared" si="2"/>
        <v>36.491228070175438</v>
      </c>
    </row>
    <row r="13" spans="1:8" ht="18" customHeight="1">
      <c r="A13" s="34" t="s">
        <v>95</v>
      </c>
      <c r="B13" s="29">
        <v>43451</v>
      </c>
      <c r="C13" s="44">
        <v>2794</v>
      </c>
      <c r="D13" s="29">
        <v>7955</v>
      </c>
      <c r="E13" s="35">
        <f t="shared" si="1"/>
        <v>18.307979102897516</v>
      </c>
      <c r="F13" s="29">
        <v>11884</v>
      </c>
      <c r="G13" s="36">
        <f t="shared" si="0"/>
        <v>-3929</v>
      </c>
      <c r="H13" s="37">
        <f t="shared" si="2"/>
        <v>-33.06125883540895</v>
      </c>
    </row>
    <row r="14" spans="1:8" ht="18" customHeight="1">
      <c r="A14" s="34" t="s">
        <v>96</v>
      </c>
      <c r="B14" s="29">
        <v>28525</v>
      </c>
      <c r="C14" s="44">
        <v>1257</v>
      </c>
      <c r="D14" s="29">
        <v>13192</v>
      </c>
      <c r="E14" s="35">
        <f t="shared" si="1"/>
        <v>46.247151621384752</v>
      </c>
      <c r="F14" s="29">
        <v>15015</v>
      </c>
      <c r="G14" s="36">
        <f t="shared" si="0"/>
        <v>-1823</v>
      </c>
      <c r="H14" s="37">
        <f t="shared" si="2"/>
        <v>-12.141192141192141</v>
      </c>
    </row>
    <row r="15" spans="1:8" ht="18" customHeight="1">
      <c r="A15" s="34" t="s">
        <v>97</v>
      </c>
      <c r="B15" s="29">
        <v>7335</v>
      </c>
      <c r="C15" s="44">
        <v>84</v>
      </c>
      <c r="D15" s="29">
        <v>1147</v>
      </c>
      <c r="E15" s="35">
        <f t="shared" si="1"/>
        <v>15.637355146557599</v>
      </c>
      <c r="F15" s="29">
        <v>402</v>
      </c>
      <c r="G15" s="36">
        <f t="shared" si="0"/>
        <v>745</v>
      </c>
      <c r="H15" s="37">
        <f t="shared" si="2"/>
        <v>185.32338308457713</v>
      </c>
    </row>
    <row r="16" spans="1:8" ht="18" customHeight="1">
      <c r="A16" s="34" t="s">
        <v>98</v>
      </c>
      <c r="B16" s="29">
        <v>6744</v>
      </c>
      <c r="C16" s="44">
        <v>1323</v>
      </c>
      <c r="D16" s="29">
        <v>16949</v>
      </c>
      <c r="E16" s="35">
        <f t="shared" si="1"/>
        <v>251.31969157769868</v>
      </c>
      <c r="F16" s="29">
        <v>11314</v>
      </c>
      <c r="G16" s="36">
        <f t="shared" si="0"/>
        <v>5635</v>
      </c>
      <c r="H16" s="37">
        <f t="shared" si="2"/>
        <v>49.805550645218318</v>
      </c>
    </row>
    <row r="17" spans="1:8" ht="18" customHeight="1">
      <c r="A17" s="34" t="s">
        <v>99</v>
      </c>
      <c r="B17" s="29">
        <v>56351</v>
      </c>
      <c r="C17" s="44">
        <v>1567</v>
      </c>
      <c r="D17" s="29">
        <v>6281</v>
      </c>
      <c r="E17" s="35">
        <f t="shared" si="1"/>
        <v>11.146208585473195</v>
      </c>
      <c r="F17" s="29">
        <v>6688</v>
      </c>
      <c r="G17" s="36">
        <f t="shared" si="0"/>
        <v>-407</v>
      </c>
      <c r="H17" s="37">
        <f t="shared" si="2"/>
        <v>-6.0855263157894735</v>
      </c>
    </row>
    <row r="18" spans="1:8" ht="18" customHeight="1">
      <c r="A18" s="34" t="s">
        <v>100</v>
      </c>
      <c r="B18" s="29">
        <v>5402</v>
      </c>
      <c r="C18" s="44">
        <v>79</v>
      </c>
      <c r="D18" s="29">
        <v>1547</v>
      </c>
      <c r="E18" s="35">
        <f t="shared" si="1"/>
        <v>28.637541651240284</v>
      </c>
      <c r="F18" s="29">
        <v>1115</v>
      </c>
      <c r="G18" s="36">
        <f t="shared" si="0"/>
        <v>432</v>
      </c>
      <c r="H18" s="37">
        <f t="shared" si="2"/>
        <v>38.744394618834086</v>
      </c>
    </row>
    <row r="19" spans="1:8" ht="18" customHeight="1">
      <c r="A19" s="34" t="s">
        <v>85</v>
      </c>
      <c r="B19" s="29">
        <v>3533</v>
      </c>
      <c r="C19" s="44">
        <v>150</v>
      </c>
      <c r="D19" s="29">
        <v>1359</v>
      </c>
      <c r="E19" s="35">
        <f t="shared" si="1"/>
        <v>38.465893008774408</v>
      </c>
      <c r="F19" s="29">
        <v>9820</v>
      </c>
      <c r="G19" s="36">
        <f t="shared" si="0"/>
        <v>-8461</v>
      </c>
      <c r="H19" s="37">
        <f t="shared" si="2"/>
        <v>-86.160896130346231</v>
      </c>
    </row>
    <row r="20" spans="1:8" ht="18" customHeight="1">
      <c r="A20" s="34" t="s">
        <v>101</v>
      </c>
      <c r="B20" s="29">
        <v>2692</v>
      </c>
      <c r="C20" s="44">
        <v>342</v>
      </c>
      <c r="D20" s="29">
        <v>908</v>
      </c>
      <c r="E20" s="35">
        <f t="shared" si="1"/>
        <v>33.729569093610699</v>
      </c>
      <c r="F20" s="29">
        <v>420</v>
      </c>
      <c r="G20" s="36">
        <f t="shared" si="0"/>
        <v>488</v>
      </c>
      <c r="H20" s="37">
        <f t="shared" si="2"/>
        <v>116.1904761904762</v>
      </c>
    </row>
    <row r="21" spans="1:8" ht="18" customHeight="1">
      <c r="A21" s="34" t="s">
        <v>82</v>
      </c>
      <c r="B21" s="29">
        <v>10</v>
      </c>
      <c r="C21" s="44"/>
      <c r="D21" s="29"/>
      <c r="E21" s="35"/>
      <c r="F21" s="29"/>
      <c r="G21" s="36">
        <f t="shared" si="0"/>
        <v>0</v>
      </c>
      <c r="H21" s="37"/>
    </row>
    <row r="22" spans="1:8" ht="18" customHeight="1">
      <c r="A22" s="34" t="s">
        <v>102</v>
      </c>
      <c r="B22" s="29">
        <v>3163</v>
      </c>
      <c r="C22" s="44">
        <v>125</v>
      </c>
      <c r="D22" s="29">
        <v>500</v>
      </c>
      <c r="E22" s="35">
        <f t="shared" ref="E22:E28" si="3">+D22/B22*100</f>
        <v>15.807777426493836</v>
      </c>
      <c r="F22" s="29">
        <v>379</v>
      </c>
      <c r="G22" s="36">
        <f t="shared" si="0"/>
        <v>121</v>
      </c>
      <c r="H22" s="37">
        <f t="shared" si="2"/>
        <v>31.926121372031663</v>
      </c>
    </row>
    <row r="23" spans="1:8" ht="18" customHeight="1">
      <c r="A23" s="34" t="s">
        <v>81</v>
      </c>
      <c r="B23" s="29">
        <v>7721</v>
      </c>
      <c r="C23" s="44">
        <v>1124</v>
      </c>
      <c r="D23" s="29">
        <v>4929</v>
      </c>
      <c r="E23" s="35">
        <f t="shared" si="3"/>
        <v>63.838880973967107</v>
      </c>
      <c r="F23" s="29">
        <v>5753</v>
      </c>
      <c r="G23" s="36">
        <f t="shared" si="0"/>
        <v>-824</v>
      </c>
      <c r="H23" s="37">
        <f t="shared" si="2"/>
        <v>-14.322961932904571</v>
      </c>
    </row>
    <row r="24" spans="1:8" ht="18" customHeight="1">
      <c r="A24" s="34" t="s">
        <v>103</v>
      </c>
      <c r="B24" s="29">
        <v>47</v>
      </c>
      <c r="C24" s="44">
        <v>1</v>
      </c>
      <c r="D24" s="29">
        <v>8</v>
      </c>
      <c r="E24" s="35">
        <f t="shared" si="3"/>
        <v>17.021276595744681</v>
      </c>
      <c r="F24" s="29">
        <v>33</v>
      </c>
      <c r="G24" s="36">
        <f t="shared" si="0"/>
        <v>-25</v>
      </c>
      <c r="H24" s="37">
        <f t="shared" si="2"/>
        <v>-75.757575757575751</v>
      </c>
    </row>
    <row r="25" spans="1:8" ht="18" customHeight="1">
      <c r="A25" s="34" t="s">
        <v>83</v>
      </c>
      <c r="B25" s="29">
        <v>2000</v>
      </c>
      <c r="C25" s="44"/>
      <c r="D25" s="29"/>
      <c r="E25" s="35">
        <f t="shared" si="3"/>
        <v>0</v>
      </c>
      <c r="F25" s="29"/>
      <c r="G25" s="36">
        <f t="shared" si="0"/>
        <v>0</v>
      </c>
      <c r="H25" s="37"/>
    </row>
    <row r="26" spans="1:8" ht="18" customHeight="1">
      <c r="A26" s="34" t="s">
        <v>104</v>
      </c>
      <c r="B26" s="29">
        <v>8000</v>
      </c>
      <c r="C26" s="44">
        <v>371</v>
      </c>
      <c r="D26" s="29">
        <v>3198</v>
      </c>
      <c r="E26" s="35">
        <f t="shared" si="3"/>
        <v>39.975000000000001</v>
      </c>
      <c r="F26" s="29">
        <v>253</v>
      </c>
      <c r="G26" s="36">
        <f t="shared" si="0"/>
        <v>2945</v>
      </c>
      <c r="H26" s="37">
        <f t="shared" si="2"/>
        <v>1164.0316205533597</v>
      </c>
    </row>
    <row r="27" spans="1:8" ht="18" customHeight="1">
      <c r="A27" s="34" t="s">
        <v>84</v>
      </c>
      <c r="B27" s="29">
        <v>8795</v>
      </c>
      <c r="C27" s="44"/>
      <c r="D27" s="29">
        <v>900</v>
      </c>
      <c r="E27" s="35">
        <f t="shared" si="3"/>
        <v>10.233086981239341</v>
      </c>
      <c r="F27" s="29">
        <v>9</v>
      </c>
      <c r="G27" s="36">
        <f t="shared" si="0"/>
        <v>891</v>
      </c>
      <c r="H27" s="37">
        <f t="shared" si="2"/>
        <v>9900</v>
      </c>
    </row>
    <row r="28" spans="1:8" ht="17.850000000000001" customHeight="1">
      <c r="A28" s="10" t="s">
        <v>76</v>
      </c>
      <c r="B28" s="19">
        <f>SUM(B29:B37)</f>
        <v>22766</v>
      </c>
      <c r="C28" s="43">
        <f>SUM(C29:C37)</f>
        <v>2356</v>
      </c>
      <c r="D28" s="19">
        <f>SUM(D29:D37)</f>
        <v>4831</v>
      </c>
      <c r="E28" s="20">
        <f t="shared" si="3"/>
        <v>21.220240709830449</v>
      </c>
      <c r="F28" s="19">
        <f>SUM(F29:F37)</f>
        <v>5910</v>
      </c>
      <c r="G28" s="19">
        <f t="shared" ref="G28:G37" si="4">D28-F28</f>
        <v>-1079</v>
      </c>
      <c r="H28" s="15">
        <f>G28/F28*100</f>
        <v>-18.257191201353638</v>
      </c>
    </row>
    <row r="29" spans="1:8" ht="17.850000000000001" customHeight="1">
      <c r="A29" s="32" t="s">
        <v>56</v>
      </c>
      <c r="B29" s="38"/>
      <c r="C29" s="38"/>
      <c r="D29" s="38"/>
      <c r="E29" s="35"/>
      <c r="F29" s="38"/>
      <c r="G29" s="44">
        <f t="shared" si="4"/>
        <v>0</v>
      </c>
      <c r="H29" s="37"/>
    </row>
    <row r="30" spans="1:8" ht="17.850000000000001" customHeight="1">
      <c r="A30" s="29" t="s">
        <v>57</v>
      </c>
      <c r="B30" s="39"/>
      <c r="C30" s="38"/>
      <c r="D30" s="29"/>
      <c r="E30" s="35"/>
      <c r="F30" s="29"/>
      <c r="G30" s="44">
        <f t="shared" si="4"/>
        <v>0</v>
      </c>
      <c r="H30" s="37"/>
    </row>
    <row r="31" spans="1:8" ht="17.850000000000001" customHeight="1">
      <c r="A31" s="29" t="s">
        <v>58</v>
      </c>
      <c r="B31" s="39">
        <v>1949</v>
      </c>
      <c r="C31" s="38">
        <v>40</v>
      </c>
      <c r="D31" s="29">
        <v>104</v>
      </c>
      <c r="E31" s="35"/>
      <c r="F31" s="29">
        <v>101</v>
      </c>
      <c r="G31" s="44">
        <f t="shared" si="4"/>
        <v>3</v>
      </c>
      <c r="H31" s="37"/>
    </row>
    <row r="32" spans="1:8" ht="17.850000000000001" customHeight="1">
      <c r="A32" s="29" t="s">
        <v>59</v>
      </c>
      <c r="B32" s="39">
        <v>16430</v>
      </c>
      <c r="C32" s="38">
        <v>1809</v>
      </c>
      <c r="D32" s="29">
        <v>4099</v>
      </c>
      <c r="E32" s="35">
        <f>+D32/B32*100</f>
        <v>24.948265368228849</v>
      </c>
      <c r="F32" s="29">
        <v>5729</v>
      </c>
      <c r="G32" s="29">
        <f t="shared" si="4"/>
        <v>-1630</v>
      </c>
      <c r="H32" s="37">
        <f>G32/F32*100</f>
        <v>-28.451736777797169</v>
      </c>
    </row>
    <row r="33" spans="1:8" ht="17.850000000000001" customHeight="1">
      <c r="A33" s="29" t="s">
        <v>60</v>
      </c>
      <c r="B33" s="39"/>
      <c r="C33" s="38"/>
      <c r="D33" s="29"/>
      <c r="E33" s="35"/>
      <c r="F33" s="29"/>
      <c r="G33" s="44">
        <f t="shared" si="4"/>
        <v>0</v>
      </c>
      <c r="H33" s="37"/>
    </row>
    <row r="34" spans="1:8" ht="17.850000000000001" customHeight="1">
      <c r="A34" s="29" t="s">
        <v>61</v>
      </c>
      <c r="B34" s="39"/>
      <c r="C34" s="38"/>
      <c r="D34" s="29"/>
      <c r="E34" s="35"/>
      <c r="F34" s="39"/>
      <c r="G34" s="44">
        <f t="shared" si="4"/>
        <v>0</v>
      </c>
      <c r="H34" s="37"/>
    </row>
    <row r="35" spans="1:8" ht="17.850000000000001" customHeight="1">
      <c r="A35" s="29" t="s">
        <v>85</v>
      </c>
      <c r="B35" s="39"/>
      <c r="C35" s="38"/>
      <c r="D35" s="29"/>
      <c r="E35" s="35"/>
      <c r="F35" s="39"/>
      <c r="G35" s="44">
        <f t="shared" si="4"/>
        <v>0</v>
      </c>
      <c r="H35" s="37"/>
    </row>
    <row r="36" spans="1:8" ht="17.850000000000001" customHeight="1">
      <c r="A36" s="29" t="s">
        <v>62</v>
      </c>
      <c r="B36" s="39"/>
      <c r="C36" s="38"/>
      <c r="D36" s="29"/>
      <c r="E36" s="35"/>
      <c r="F36" s="39"/>
      <c r="G36" s="44">
        <f t="shared" si="4"/>
        <v>0</v>
      </c>
      <c r="H36" s="37"/>
    </row>
    <row r="37" spans="1:8" ht="17.850000000000001" customHeight="1">
      <c r="A37" s="29" t="s">
        <v>63</v>
      </c>
      <c r="B37" s="39">
        <v>4387</v>
      </c>
      <c r="C37" s="38">
        <v>507</v>
      </c>
      <c r="D37" s="39">
        <v>628</v>
      </c>
      <c r="E37" s="35"/>
      <c r="F37" s="39">
        <v>80</v>
      </c>
      <c r="G37" s="44">
        <f t="shared" si="4"/>
        <v>548</v>
      </c>
      <c r="H37" s="37"/>
    </row>
    <row r="38" spans="1:8" ht="17.850000000000001" customHeight="1">
      <c r="A38" s="10" t="s">
        <v>77</v>
      </c>
      <c r="B38" s="19">
        <f>SUM(B39:B46)</f>
        <v>113060</v>
      </c>
      <c r="C38" s="19">
        <f>SUM(C39:C46)</f>
        <v>6224</v>
      </c>
      <c r="D38" s="19">
        <f>SUM(D39:D46)</f>
        <v>26011</v>
      </c>
      <c r="E38" s="22">
        <f t="shared" ref="E38:E46" si="5">+D38/B38*100</f>
        <v>23.006368300017691</v>
      </c>
      <c r="F38" s="19">
        <f>SUM(F39:F46)</f>
        <v>14117</v>
      </c>
      <c r="G38" s="19">
        <f>D38-F38</f>
        <v>11894</v>
      </c>
      <c r="H38" s="23">
        <f>G38/F38*100</f>
        <v>84.253028263795429</v>
      </c>
    </row>
    <row r="39" spans="1:8" ht="17.850000000000001" customHeight="1">
      <c r="A39" s="33" t="s">
        <v>105</v>
      </c>
      <c r="B39" s="33">
        <v>48437</v>
      </c>
      <c r="C39" s="39">
        <v>2432</v>
      </c>
      <c r="D39" s="39">
        <v>10028</v>
      </c>
      <c r="E39" s="35">
        <f t="shared" si="5"/>
        <v>20.703181452195636</v>
      </c>
      <c r="F39" s="39">
        <v>6161</v>
      </c>
      <c r="G39" s="29">
        <f>D39-F39</f>
        <v>3867</v>
      </c>
      <c r="H39" s="40">
        <f>G39/F39*100</f>
        <v>62.765784775198831</v>
      </c>
    </row>
    <row r="40" spans="1:8" ht="17.850000000000001" customHeight="1">
      <c r="A40" s="44" t="s">
        <v>106</v>
      </c>
      <c r="B40" s="29">
        <v>15629</v>
      </c>
      <c r="C40" s="39">
        <v>1455</v>
      </c>
      <c r="D40" s="39">
        <v>7011</v>
      </c>
      <c r="E40" s="35">
        <f t="shared" si="5"/>
        <v>44.858916117473932</v>
      </c>
      <c r="F40" s="39">
        <v>5997</v>
      </c>
      <c r="G40" s="29">
        <f>D40-F40</f>
        <v>1014</v>
      </c>
      <c r="H40" s="40">
        <f>G40/F40*100</f>
        <v>16.908454227113555</v>
      </c>
    </row>
    <row r="41" spans="1:8" ht="17.850000000000001" customHeight="1">
      <c r="A41" s="29" t="s">
        <v>65</v>
      </c>
      <c r="B41" s="29">
        <v>6018</v>
      </c>
      <c r="C41" s="39"/>
      <c r="D41" s="39"/>
      <c r="E41" s="35">
        <f t="shared" si="5"/>
        <v>0</v>
      </c>
      <c r="F41" s="39"/>
      <c r="G41" s="29"/>
      <c r="H41" s="40"/>
    </row>
    <row r="42" spans="1:8" ht="17.850000000000001" customHeight="1">
      <c r="A42" s="29" t="s">
        <v>66</v>
      </c>
      <c r="B42" s="29">
        <v>17077</v>
      </c>
      <c r="C42" s="39"/>
      <c r="D42" s="39"/>
      <c r="E42" s="35">
        <f t="shared" si="5"/>
        <v>0</v>
      </c>
      <c r="F42" s="39"/>
      <c r="G42" s="29"/>
      <c r="H42" s="40"/>
    </row>
    <row r="43" spans="1:8" ht="17.850000000000001" customHeight="1">
      <c r="A43" s="44" t="s">
        <v>64</v>
      </c>
      <c r="B43" s="29">
        <v>2218</v>
      </c>
      <c r="C43" s="39">
        <v>191</v>
      </c>
      <c r="D43" s="39">
        <v>548</v>
      </c>
      <c r="E43" s="35">
        <f t="shared" si="5"/>
        <v>24.706943192064923</v>
      </c>
      <c r="F43" s="39">
        <v>593</v>
      </c>
      <c r="G43" s="29">
        <f>D43-F43</f>
        <v>-45</v>
      </c>
      <c r="H43" s="40">
        <f>G43/F43*100</f>
        <v>-7.5885328836424959</v>
      </c>
    </row>
    <row r="44" spans="1:8" ht="17.850000000000001" customHeight="1">
      <c r="A44" s="29" t="s">
        <v>67</v>
      </c>
      <c r="B44" s="29">
        <v>2300</v>
      </c>
      <c r="C44" s="39">
        <v>152</v>
      </c>
      <c r="D44" s="39">
        <v>582</v>
      </c>
      <c r="E44" s="35">
        <f t="shared" si="5"/>
        <v>25.304347826086961</v>
      </c>
      <c r="F44" s="39">
        <v>510</v>
      </c>
      <c r="G44" s="29">
        <f>D44-F44</f>
        <v>72</v>
      </c>
      <c r="H44" s="40">
        <f>G44/F44*100</f>
        <v>14.117647058823529</v>
      </c>
    </row>
    <row r="45" spans="1:8" ht="17.850000000000001" customHeight="1">
      <c r="A45" s="29" t="s">
        <v>68</v>
      </c>
      <c r="B45" s="29">
        <v>1040</v>
      </c>
      <c r="C45" s="39">
        <v>121</v>
      </c>
      <c r="D45" s="39">
        <v>510</v>
      </c>
      <c r="E45" s="35">
        <f t="shared" si="5"/>
        <v>49.038461538461533</v>
      </c>
      <c r="F45" s="39">
        <v>157</v>
      </c>
      <c r="G45" s="29">
        <f>D45-F45</f>
        <v>353</v>
      </c>
      <c r="H45" s="40">
        <f>G45/F45*100</f>
        <v>224.84076433121021</v>
      </c>
    </row>
    <row r="46" spans="1:8" ht="17.850000000000001" customHeight="1">
      <c r="A46" s="29" t="s">
        <v>86</v>
      </c>
      <c r="B46" s="29">
        <v>20341</v>
      </c>
      <c r="C46" s="39">
        <v>1873</v>
      </c>
      <c r="D46" s="39">
        <v>7332</v>
      </c>
      <c r="E46" s="35">
        <f t="shared" si="5"/>
        <v>36.045425495305054</v>
      </c>
      <c r="F46" s="39">
        <v>699</v>
      </c>
      <c r="G46" s="44">
        <f>D46-F46</f>
        <v>6633</v>
      </c>
      <c r="H46" s="40">
        <f>G46/F46*100</f>
        <v>948.92703862660937</v>
      </c>
    </row>
    <row r="47" spans="1:8" ht="17.850000000000001" customHeight="1">
      <c r="A47" s="10" t="s">
        <v>69</v>
      </c>
      <c r="B47" s="14">
        <f>B48</f>
        <v>60</v>
      </c>
      <c r="C47" s="14">
        <f>C48</f>
        <v>0</v>
      </c>
      <c r="D47" s="24">
        <f>D48</f>
        <v>0</v>
      </c>
      <c r="E47" s="46">
        <f>+D47/B47*100</f>
        <v>0</v>
      </c>
      <c r="F47" s="47"/>
      <c r="G47" s="17"/>
      <c r="H47" s="48"/>
    </row>
    <row r="48" spans="1:8" ht="17.850000000000001" customHeight="1">
      <c r="A48" s="11" t="s">
        <v>78</v>
      </c>
      <c r="B48" s="18">
        <v>60</v>
      </c>
      <c r="C48" s="21"/>
      <c r="D48" s="21"/>
      <c r="E48" s="35">
        <f>+D48/B48*100</f>
        <v>0</v>
      </c>
      <c r="F48" s="21"/>
      <c r="G48" s="18"/>
      <c r="H48" s="40"/>
    </row>
    <row r="49" spans="1:8" ht="17.850000000000001" customHeight="1">
      <c r="A49" s="10" t="s">
        <v>79</v>
      </c>
      <c r="B49" s="24">
        <f>B47+B38+B28+B6</f>
        <v>398146</v>
      </c>
      <c r="C49" s="24">
        <f>C47+C38+C28+C6</f>
        <v>22231</v>
      </c>
      <c r="D49" s="24">
        <f>D47+D38+D28+D6</f>
        <v>109670</v>
      </c>
      <c r="E49" s="46">
        <f>+D49/B49*100</f>
        <v>27.54517187162498</v>
      </c>
      <c r="F49" s="47">
        <f>F6+F28+F38+F47</f>
        <v>106046</v>
      </c>
      <c r="G49" s="47">
        <f>G6+G28+G38+G47</f>
        <v>3624</v>
      </c>
      <c r="H49" s="48">
        <f>G49/F49*100</f>
        <v>3.4173849084359618</v>
      </c>
    </row>
  </sheetData>
  <mergeCells count="8">
    <mergeCell ref="A1:H1"/>
    <mergeCell ref="A3:A5"/>
    <mergeCell ref="D3:H3"/>
    <mergeCell ref="D4:D5"/>
    <mergeCell ref="G4:H4"/>
    <mergeCell ref="B3:B5"/>
    <mergeCell ref="D2:E2"/>
    <mergeCell ref="C3:C5"/>
  </mergeCells>
  <phoneticPr fontId="2" type="noConversion"/>
  <printOptions horizontalCentered="1"/>
  <pageMargins left="0.74803149606299213" right="0.55118110236220474" top="0.39370078740157483" bottom="0.39370078740157483" header="0.51181102362204722" footer="0.51181102362204722"/>
  <pageSetup paperSize="9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预算收入</vt:lpstr>
      <vt:lpstr>预算支出</vt:lpstr>
      <vt:lpstr>预算收入!Print_Area</vt:lpstr>
      <vt:lpstr>预算收入!Print_Titles</vt:lpstr>
      <vt:lpstr>预算支出!Print_Titles</vt:lpstr>
    </vt:vector>
  </TitlesOfParts>
  <Company>JUJUMAO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null,null,青铜峡市预算收发</cp:lastModifiedBy>
  <cp:lastPrinted>2018-06-01T03:48:30Z</cp:lastPrinted>
  <dcterms:created xsi:type="dcterms:W3CDTF">2008-06-05T02:21:05Z</dcterms:created>
  <dcterms:modified xsi:type="dcterms:W3CDTF">2018-06-25T02:51:00Z</dcterms:modified>
</cp:coreProperties>
</file>